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5970" tabRatio="905" firstSheet="1" activeTab="1"/>
  </bookViews>
  <sheets>
    <sheet name="Wyniki PMA" sheetId="1" r:id="rId1"/>
    <sheet name="Wyniki ucz" sheetId="2" r:id="rId2"/>
    <sheet name="Wyn ucz Ang" sheetId="3" r:id="rId3"/>
    <sheet name="ANAL_UCZ JPOL_MAT" sheetId="4" r:id="rId4"/>
    <sheet name="Wykres staniny" sheetId="5" r:id="rId5"/>
    <sheet name="Dane do Wykresy skumulowane" sheetId="6" r:id="rId6"/>
    <sheet name="Wykresy skumulowane" sheetId="7" r:id="rId7"/>
    <sheet name="ANAL_UCZ_J ANG" sheetId="8" r:id="rId8"/>
    <sheet name="Staniny J.ang_wykres" sheetId="9" r:id="rId9"/>
    <sheet name="Analiza czynności " sheetId="10" r:id="rId10"/>
    <sheet name="Analiza jakościowa czynności" sheetId="11" r:id="rId11"/>
    <sheet name="Anal jakosciowa czynn B" sheetId="12" r:id="rId12"/>
    <sheet name="Analiza czynn JAng" sheetId="13" r:id="rId13"/>
    <sheet name="Analiza jakościowa j.ang" sheetId="14" r:id="rId14"/>
    <sheet name="Analiza jakościowa j.ang B" sheetId="15" r:id="rId15"/>
    <sheet name="Wyniki skumulowane" sheetId="16" r:id="rId16"/>
    <sheet name="Arkusz11" sheetId="17" r:id="rId17"/>
    <sheet name="Arkusz12" sheetId="18" r:id="rId18"/>
    <sheet name="Arkusz13" sheetId="19" r:id="rId19"/>
  </sheets>
  <definedNames>
    <definedName name="_xlfn.MODE.SNGL" hidden="1">#NAME?</definedName>
    <definedName name="_xlfn.STDEV.P" hidden="1">#NAME?</definedName>
    <definedName name="_xlfn.VAR.P" hidden="1">#NAME?</definedName>
  </definedNames>
  <calcPr fullCalcOnLoad="1"/>
</workbook>
</file>

<file path=xl/comments6.xml><?xml version="1.0" encoding="utf-8"?>
<comments xmlns="http://schemas.openxmlformats.org/spreadsheetml/2006/main">
  <authors>
    <author>CzarekL</author>
  </authors>
  <commentList>
    <comment ref="F1" authorId="0">
      <text>
        <r>
          <rPr>
            <b/>
            <sz val="9"/>
            <rFont val="Tahoma"/>
            <family val="2"/>
          </rPr>
          <t>CzarekL:</t>
        </r>
        <r>
          <rPr>
            <sz val="9"/>
            <rFont val="Tahoma"/>
            <family val="2"/>
          </rPr>
          <t xml:space="preserve">
Dane w Kolumnach F,G, H są przeklejone z kolumn B,C,D przeniesionych najpierw do Worda a później ponownie do kolumn F,G,H</t>
        </r>
      </text>
    </comment>
  </commentList>
</comments>
</file>

<file path=xl/sharedStrings.xml><?xml version="1.0" encoding="utf-8"?>
<sst xmlns="http://schemas.openxmlformats.org/spreadsheetml/2006/main" count="655" uniqueCount="184">
  <si>
    <t>oddz/nr</t>
  </si>
  <si>
    <t>wynik cz.1 [%]</t>
  </si>
  <si>
    <t>wyn.j.polski [%]</t>
  </si>
  <si>
    <t>wyn.matematyka [%]</t>
  </si>
  <si>
    <t>jezyk</t>
  </si>
  <si>
    <t>wynik cz.2 [%]</t>
  </si>
  <si>
    <t>A01</t>
  </si>
  <si>
    <t>angielski</t>
  </si>
  <si>
    <t>A02</t>
  </si>
  <si>
    <t>A04</t>
  </si>
  <si>
    <t>A05</t>
  </si>
  <si>
    <t>A06</t>
  </si>
  <si>
    <t>A07</t>
  </si>
  <si>
    <t>A08</t>
  </si>
  <si>
    <t>A09</t>
  </si>
  <si>
    <t>A10</t>
  </si>
  <si>
    <t>A11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</si>
  <si>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</si>
  <si>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</si>
  <si>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</si>
  <si>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</si>
  <si>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</si>
  <si>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</si>
  <si>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</si>
  <si>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</si>
  <si>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</si>
  <si>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</si>
  <si>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</si>
  <si>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</si>
  <si>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Uczen</t>
  </si>
  <si>
    <t>Arkusz</t>
  </si>
  <si>
    <t>W kolejnych kolumnach punktacja zadań zgodnie z kolejnoscią i opisem na karcie odpowiedzi dla danego typu arkusza</t>
  </si>
  <si>
    <t>SP-X1-152</t>
  </si>
  <si>
    <t>SP-Y1-152</t>
  </si>
  <si>
    <t>SA-Y1-152</t>
  </si>
  <si>
    <t>SA-X1-152</t>
  </si>
  <si>
    <t>Liczba pkt za test</t>
  </si>
  <si>
    <t>Lp.</t>
  </si>
  <si>
    <t>arkusz</t>
  </si>
  <si>
    <t>Łatwość testu</t>
  </si>
  <si>
    <t>% uzyskanych punktów</t>
  </si>
  <si>
    <t>Test okazał się:</t>
  </si>
  <si>
    <t>Badane testem czynności zostały opanwane w stopniu:</t>
  </si>
  <si>
    <t>J.POL</t>
  </si>
  <si>
    <t>MAT</t>
  </si>
  <si>
    <t>TEST</t>
  </si>
  <si>
    <t>Numer stanina</t>
  </si>
  <si>
    <t>Nazwa stanina</t>
  </si>
  <si>
    <t>NUMER KODOWY UCZNIA</t>
  </si>
  <si>
    <t>ARKUSZ</t>
  </si>
  <si>
    <t>ŁATWOŚĆ</t>
  </si>
  <si>
    <t>Liczba punktów</t>
  </si>
  <si>
    <t>Liczba uczniów</t>
  </si>
  <si>
    <t>Max l. pkt</t>
  </si>
  <si>
    <t>SUMA</t>
  </si>
  <si>
    <t>Umiejętność okazała się :</t>
  </si>
  <si>
    <t>Umiejętność została opanowana w stopniu:</t>
  </si>
  <si>
    <t>UMIEJĘTNOŚĆ MOŻNA OKRESLIĆ JAKO:</t>
  </si>
  <si>
    <t>Modalna</t>
  </si>
  <si>
    <t>Mediana</t>
  </si>
  <si>
    <t>Średnia</t>
  </si>
  <si>
    <t>Najwyższy wynik</t>
  </si>
  <si>
    <t>Najniższy wynik</t>
  </si>
  <si>
    <t>Rozstęp</t>
  </si>
  <si>
    <t>Wariancja testu</t>
  </si>
  <si>
    <t>Odchylenie standardowe</t>
  </si>
  <si>
    <t>JP + M</t>
  </si>
  <si>
    <t>JP</t>
  </si>
  <si>
    <t>Mat</t>
  </si>
  <si>
    <t>Suma JP</t>
  </si>
  <si>
    <t>Suma Mat</t>
  </si>
  <si>
    <t>6a</t>
  </si>
  <si>
    <t>13.1</t>
  </si>
  <si>
    <t>13.2</t>
  </si>
  <si>
    <t>13.3</t>
  </si>
  <si>
    <t>13.4</t>
  </si>
  <si>
    <t>13.5</t>
  </si>
  <si>
    <t>SUMA TEST</t>
  </si>
  <si>
    <t>Nr czynności</t>
  </si>
  <si>
    <t>Łatwość czynności</t>
  </si>
  <si>
    <t>CZYNNOŚĆ OKAZAŁA SIĘ</t>
  </si>
  <si>
    <t>CZYNNOŚCI  ZOSTAŁY OPANOWANE W STOPNIU</t>
  </si>
  <si>
    <t>STANOWI TO:</t>
  </si>
  <si>
    <t>6b</t>
  </si>
  <si>
    <t>13a</t>
  </si>
  <si>
    <t>13b</t>
  </si>
  <si>
    <t>13c</t>
  </si>
  <si>
    <t>13d</t>
  </si>
  <si>
    <t>13e</t>
  </si>
  <si>
    <t>SZKOŁA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</si>
  <si>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</si>
  <si>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</si>
  <si>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</si>
  <si>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</si>
  <si>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</si>
  <si>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</si>
  <si>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</si>
  <si>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</si>
  <si>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</si>
  <si>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</si>
  <si>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</si>
  <si>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</si>
  <si>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</si>
  <si>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</si>
  <si>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</si>
  <si>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</si>
  <si>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</si>
  <si>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</si>
  <si>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</si>
  <si>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</si>
  <si>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</si>
  <si>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</si>
  <si>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</si>
  <si>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</si>
  <si>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</si>
  <si>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</si>
  <si>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</si>
  <si>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</si>
  <si>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</si>
  <si>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</si>
  <si>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</si>
  <si>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</si>
  <si>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</si>
  <si>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</si>
  <si>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</si>
  <si>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10.4</t>
  </si>
  <si>
    <t>11.1</t>
  </si>
  <si>
    <t>11.2</t>
  </si>
  <si>
    <t>11.3</t>
  </si>
  <si>
    <t>11.4</t>
  </si>
  <si>
    <t>J Ang</t>
  </si>
  <si>
    <t>Test</t>
  </si>
  <si>
    <t>J.ang</t>
  </si>
  <si>
    <t>J.pol</t>
  </si>
  <si>
    <t>A03</t>
  </si>
  <si>
    <t>A12</t>
  </si>
  <si>
    <t>B01</t>
  </si>
  <si>
    <t>B02</t>
  </si>
  <si>
    <t>B03</t>
  </si>
  <si>
    <t>B04</t>
  </si>
  <si>
    <t>B06</t>
  </si>
  <si>
    <t>B07</t>
  </si>
  <si>
    <t>B08</t>
  </si>
  <si>
    <t>B09</t>
  </si>
  <si>
    <t>B10</t>
  </si>
  <si>
    <t>B11</t>
  </si>
  <si>
    <t>B12</t>
  </si>
  <si>
    <t>B13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</si>
  <si>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</si>
  <si>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</si>
  <si>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</si>
  <si>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</si>
  <si>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</si>
  <si>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</si>
  <si>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</si>
  <si>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</si>
  <si>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</si>
  <si>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C01</t>
  </si>
  <si>
    <t>C02</t>
  </si>
  <si>
    <t>C03</t>
  </si>
  <si>
    <t>C05</t>
  </si>
  <si>
    <t>C06</t>
  </si>
  <si>
    <t>C07</t>
  </si>
  <si>
    <t>C08</t>
  </si>
  <si>
    <t>C09</t>
  </si>
  <si>
    <t>C10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</si>
  <si>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</si>
  <si>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</si>
  <si>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</si>
  <si>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</si>
  <si>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</si>
  <si>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</si>
  <si>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</si>
  <si>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</si>
  <si>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</si>
  <si>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</si>
  <si>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C23</t>
  </si>
  <si>
    <t>C24</t>
  </si>
  <si>
    <t>C25</t>
  </si>
  <si>
    <t>A26</t>
  </si>
  <si>
    <t>B24</t>
  </si>
  <si>
    <t>C26</t>
  </si>
  <si>
    <t>C27</t>
  </si>
  <si>
    <t>C28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</si>
</sst>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1" applyProtection="1">
      <alignment/>
      <protection locked="0"/>
    </xf>
    <xf numFmtId="0" fontId="2" fillId="33" borderId="0" xfId="5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Border="1" applyAlignment="1" applyProtection="1">
      <alignment horizontal="center" vertical="center" wrapText="1"/>
      <protection locked="0"/>
    </xf>
    <xf numFmtId="1" fontId="0" fillId="34" borderId="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33" borderId="0" xfId="51" applyFill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5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Staniny - test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925"/>
          <c:w val="0.9667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'Wykres staniny'!$F$2:$F$10</c:f>
              <c:numCache/>
            </c:numRef>
          </c:val>
          <c:shape val="box"/>
        </c:ser>
        <c:overlap val="100"/>
        <c:shape val="box"/>
        <c:axId val="4699908"/>
        <c:axId val="42299173"/>
      </c:bar3DChart>
      <c:catAx>
        <c:axId val="4699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9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Liczba uzyskanych punktów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 JAng'!$C$2:$AP$2</c:f>
              <c:strCache/>
            </c:strRef>
          </c:cat>
          <c:val>
            <c:numRef>
              <c:f>'Analiza czynności '!$C$76:$AH$76</c:f>
              <c:numCache>
                <c:ptCount val="32"/>
                <c:pt idx="0">
                  <c:v>70</c:v>
                </c:pt>
                <c:pt idx="1">
                  <c:v>70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26</c:v>
                </c:pt>
                <c:pt idx="7">
                  <c:v>70</c:v>
                </c:pt>
                <c:pt idx="8">
                  <c:v>58</c:v>
                </c:pt>
                <c:pt idx="9">
                  <c:v>50</c:v>
                </c:pt>
                <c:pt idx="10">
                  <c:v>66</c:v>
                </c:pt>
                <c:pt idx="11">
                  <c:v>46</c:v>
                </c:pt>
                <c:pt idx="12">
                  <c:v>93</c:v>
                </c:pt>
                <c:pt idx="13">
                  <c:v>164</c:v>
                </c:pt>
                <c:pt idx="14">
                  <c:v>68</c:v>
                </c:pt>
                <c:pt idx="15">
                  <c:v>63</c:v>
                </c:pt>
                <c:pt idx="16">
                  <c:v>42</c:v>
                </c:pt>
                <c:pt idx="17">
                  <c:v>46</c:v>
                </c:pt>
                <c:pt idx="18">
                  <c:v>59</c:v>
                </c:pt>
                <c:pt idx="19">
                  <c:v>22</c:v>
                </c:pt>
                <c:pt idx="20">
                  <c:v>56</c:v>
                </c:pt>
                <c:pt idx="21">
                  <c:v>39</c:v>
                </c:pt>
                <c:pt idx="22">
                  <c:v>63</c:v>
                </c:pt>
                <c:pt idx="23">
                  <c:v>52</c:v>
                </c:pt>
                <c:pt idx="24">
                  <c:v>50</c:v>
                </c:pt>
                <c:pt idx="25">
                  <c:v>49</c:v>
                </c:pt>
                <c:pt idx="26">
                  <c:v>43</c:v>
                </c:pt>
                <c:pt idx="27">
                  <c:v>60</c:v>
                </c:pt>
                <c:pt idx="28">
                  <c:v>47</c:v>
                </c:pt>
                <c:pt idx="29">
                  <c:v>95</c:v>
                </c:pt>
                <c:pt idx="30">
                  <c:v>119</c:v>
                </c:pt>
                <c:pt idx="31">
                  <c:v>121</c:v>
                </c:pt>
              </c:numCache>
            </c:numRef>
          </c:val>
          <c:shape val="box"/>
        </c:ser>
        <c:shape val="box"/>
        <c:axId val="13613854"/>
        <c:axId val="55415823"/>
      </c:bar3D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Łatwość poszczególnych zadań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 JAng'!$C$2:$AP$2</c:f>
              <c:strCache/>
            </c:strRef>
          </c:cat>
          <c:val>
            <c:numRef>
              <c:f>'Analiza czynn JAng'!$C$77:$AQ$77</c:f>
              <c:numCache/>
            </c:numRef>
          </c:val>
          <c:shape val="box"/>
        </c:ser>
        <c:shape val="box"/>
        <c:axId val="28980360"/>
        <c:axId val="59496649"/>
      </c:bar3D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803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Wykres skumulowany j.ang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39"/>
          <c:w val="0.92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'Analiza czynn JAng'!$AV$1:$AV$40</c:f>
              <c:numCache/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 val="autoZero"/>
        <c:auto val="1"/>
        <c:lblOffset val="100"/>
        <c:tickLblSkip val="2"/>
        <c:noMultiLvlLbl val="0"/>
      </c:cat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Liczba uczniów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21025"/>
          <c:w val="0.919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jakościowa j.ang'!$A$2:$A$41</c:f>
              <c:strCache/>
            </c:strRef>
          </c:cat>
          <c:val>
            <c:numRef>
              <c:f>'Analiza jakościowa j.ang'!$B$2:$B$41</c:f>
              <c:numCache/>
            </c:numRef>
          </c:val>
        </c:ser>
        <c:overlap val="-27"/>
        <c:gapWidth val="219"/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21025"/>
          <c:w val="0.919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jakościowa j.ang B'!$A$2:$A$41</c:f>
              <c:strCache/>
            </c:strRef>
          </c:cat>
          <c:val>
            <c:numRef>
              <c:f>'Analiza jakościowa j.ang B'!$B$2:$B$41</c:f>
              <c:numCache/>
            </c:numRef>
          </c:val>
        </c:ser>
        <c:overlap val="-27"/>
        <c:gapWidth val="219"/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4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Wykres skumulowany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6175"/>
          <c:w val="0.98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skumulowane'!$I$1</c:f>
              <c:strCache>
                <c:ptCount val="1"/>
                <c:pt idx="0">
                  <c:v>Test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skumulowane'!$I$2:$I$101</c:f>
              <c:numCache/>
            </c:numRef>
          </c:val>
        </c:ser>
        <c:ser>
          <c:idx val="1"/>
          <c:order val="1"/>
          <c:tx>
            <c:strRef>
              <c:f>'Wyniki skumulowane'!$J$1</c:f>
              <c:strCache>
                <c:ptCount val="1"/>
                <c:pt idx="0">
                  <c:v>JP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skumulowane'!$J$2:$J$101</c:f>
              <c:numCache/>
            </c:numRef>
          </c:val>
        </c:ser>
        <c:ser>
          <c:idx val="2"/>
          <c:order val="2"/>
          <c:tx>
            <c:strRef>
              <c:f>'Wyniki skumulowane'!$K$1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skumulowane'!$K$2:$K$101</c:f>
              <c:numCache/>
            </c:numRef>
          </c:val>
        </c:ser>
        <c:ser>
          <c:idx val="3"/>
          <c:order val="3"/>
          <c:tx>
            <c:strRef>
              <c:f>'Wyniki skumulowane'!$L$1</c:f>
              <c:strCache>
                <c:ptCount val="1"/>
                <c:pt idx="0">
                  <c:v>J.ang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skumulowane'!$L$2:$L$101</c:f>
              <c:numCache/>
            </c:numRef>
          </c:val>
        </c:ser>
        <c:gapWidth val="219"/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53489"/>
        <c:crosses val="autoZero"/>
        <c:auto val="1"/>
        <c:lblOffset val="100"/>
        <c:tickLblSkip val="2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5"/>
          <c:w val="0.161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do Wykresy skumulowane'!$K$1</c:f>
              <c:strCache>
                <c:ptCount val="1"/>
                <c:pt idx="0">
                  <c:v>Test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'Dane do Wykresy skumulowane'!$K$2:$K$42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</c:numCache>
            </c:numRef>
          </c:val>
        </c:ser>
        <c:overlap val="-27"/>
        <c:gapWidth val="219"/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0959"/>
        <c:crosses val="autoZero"/>
        <c:auto val="1"/>
        <c:lblOffset val="100"/>
        <c:tickLblSkip val="2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4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J.pol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- maks 21 pkt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68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do Wykresy skumulowane'!$L$1</c:f>
              <c:strCache>
                <c:ptCount val="1"/>
                <c:pt idx="0">
                  <c:v>J.pol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'Dane do Wykresy skumulowane'!$L$2:$L$42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11</c:v>
                </c:pt>
                <c:pt idx="17">
                  <c:v>8</c:v>
                </c:pt>
                <c:pt idx="18">
                  <c:v>7</c:v>
                </c:pt>
                <c:pt idx="19">
                  <c:v>3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overlap val="-27"/>
        <c:gapWidth val="219"/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22233"/>
        <c:crosses val="autoZero"/>
        <c:auto val="1"/>
        <c:lblOffset val="100"/>
        <c:tickLblSkip val="2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28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Mat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-maks 20 pkt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525"/>
          <c:w val="0.971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do Wykresy skumulowane'!$M$1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'Dane do Wykresy skumulowane'!$M$2:$M$42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overlap val="-27"/>
        <c:gapWidth val="219"/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90643"/>
        <c:crosses val="autoZero"/>
        <c:auto val="1"/>
        <c:lblOffset val="100"/>
        <c:tickLblSkip val="2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73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Staniny - test j.ang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925"/>
          <c:w val="0.9667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B3A2C7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'Staniny J.ang_wykres'!$E$2:$E$10</c:f>
              <c:numCache/>
            </c:numRef>
          </c:val>
          <c:shape val="box"/>
        </c:ser>
        <c:overlap val="100"/>
        <c:shape val="box"/>
        <c:axId val="58453740"/>
        <c:axId val="56321613"/>
      </c:bar3D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Liczba uzyskanych punktów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czynności '!$C$2:$AH$2</c:f>
              <c:strCache/>
            </c:strRef>
          </c:cat>
          <c:val>
            <c:numRef>
              <c:f>'Analiza czynności '!$C$76:$AH$76</c:f>
              <c:numCache/>
            </c:numRef>
          </c:val>
          <c:shape val="box"/>
        </c:ser>
        <c:shape val="box"/>
        <c:axId val="37132470"/>
        <c:axId val="65756775"/>
      </c:bar3D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Łatwość poszczególnych zadań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925"/>
          <c:w val="0.977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czynności '!$C$2:$AH$2</c:f>
              <c:strCache/>
            </c:strRef>
          </c:cat>
          <c:val>
            <c:numRef>
              <c:f>'Analiza czynności '!$C$77:$AI$77</c:f>
              <c:numCache/>
            </c:numRef>
          </c:val>
          <c:shape val="box"/>
        </c:ser>
        <c:shape val="box"/>
        <c:axId val="54940064"/>
        <c:axId val="24698529"/>
      </c:bar3D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205"/>
          <c:w val="0.93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'Analiza jakościowa czynności'!$A$2:$A$33</c:f>
              <c:strCache/>
            </c:strRef>
          </c:cat>
          <c:val>
            <c:numRef>
              <c:f>'Analiza jakościowa czynności'!$B$2:$B$33</c:f>
              <c:numCache/>
            </c:numRef>
          </c:val>
        </c:ser>
        <c:overlap val="-27"/>
        <c:gapWidth val="219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60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20475"/>
          <c:w val="0.93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 jakosciowa czynn B'!$A$2:$A$33</c:f>
              <c:strCache/>
            </c:strRef>
          </c:cat>
          <c:val>
            <c:numRef>
              <c:f>'Anal jakosciowa czynn B'!$B$2:$B$33</c:f>
              <c:numCache/>
            </c:numRef>
          </c:val>
        </c:ser>
        <c:overlap val="-27"/>
        <c:gapWidth val="219"/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052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38100</xdr:rowOff>
    </xdr:from>
    <xdr:to>
      <xdr:col>14</xdr:col>
      <xdr:colOff>800100</xdr:colOff>
      <xdr:row>18</xdr:row>
      <xdr:rowOff>66675</xdr:rowOff>
    </xdr:to>
    <xdr:graphicFrame>
      <xdr:nvGraphicFramePr>
        <xdr:cNvPr id="1" name="Wykres 1"/>
        <xdr:cNvGraphicFramePr/>
      </xdr:nvGraphicFramePr>
      <xdr:xfrm>
        <a:off x="5895975" y="762000"/>
        <a:ext cx="718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21</xdr:col>
      <xdr:colOff>476250</xdr:colOff>
      <xdr:row>28</xdr:row>
      <xdr:rowOff>28575</xdr:rowOff>
    </xdr:to>
    <xdr:graphicFrame>
      <xdr:nvGraphicFramePr>
        <xdr:cNvPr id="1" name="Wykres 1"/>
        <xdr:cNvGraphicFramePr/>
      </xdr:nvGraphicFramePr>
      <xdr:xfrm>
        <a:off x="11096625" y="0"/>
        <a:ext cx="113442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561975</xdr:colOff>
      <xdr:row>15</xdr:row>
      <xdr:rowOff>47625</xdr:rowOff>
    </xdr:to>
    <xdr:graphicFrame>
      <xdr:nvGraphicFramePr>
        <xdr:cNvPr id="1" name="Wykres 1"/>
        <xdr:cNvGraphicFramePr/>
      </xdr:nvGraphicFramePr>
      <xdr:xfrm>
        <a:off x="0" y="190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0</xdr:row>
      <xdr:rowOff>0</xdr:rowOff>
    </xdr:from>
    <xdr:to>
      <xdr:col>13</xdr:col>
      <xdr:colOff>419100</xdr:colOff>
      <xdr:row>15</xdr:row>
      <xdr:rowOff>28575</xdr:rowOff>
    </xdr:to>
    <xdr:graphicFrame>
      <xdr:nvGraphicFramePr>
        <xdr:cNvPr id="2" name="Wykres 2"/>
        <xdr:cNvGraphicFramePr/>
      </xdr:nvGraphicFramePr>
      <xdr:xfrm>
        <a:off x="5724525" y="0"/>
        <a:ext cx="5591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76200</xdr:rowOff>
    </xdr:from>
    <xdr:to>
      <xdr:col>6</xdr:col>
      <xdr:colOff>561975</xdr:colOff>
      <xdr:row>31</xdr:row>
      <xdr:rowOff>104775</xdr:rowOff>
    </xdr:to>
    <xdr:graphicFrame>
      <xdr:nvGraphicFramePr>
        <xdr:cNvPr id="3" name="Wykres 3"/>
        <xdr:cNvGraphicFramePr/>
      </xdr:nvGraphicFramePr>
      <xdr:xfrm>
        <a:off x="0" y="2790825"/>
        <a:ext cx="55911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38100</xdr:rowOff>
    </xdr:from>
    <xdr:to>
      <xdr:col>13</xdr:col>
      <xdr:colOff>800100</xdr:colOff>
      <xdr:row>18</xdr:row>
      <xdr:rowOff>66675</xdr:rowOff>
    </xdr:to>
    <xdr:graphicFrame>
      <xdr:nvGraphicFramePr>
        <xdr:cNvPr id="1" name="Wykres 1"/>
        <xdr:cNvGraphicFramePr/>
      </xdr:nvGraphicFramePr>
      <xdr:xfrm>
        <a:off x="5057775" y="762000"/>
        <a:ext cx="718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80</xdr:row>
      <xdr:rowOff>28575</xdr:rowOff>
    </xdr:from>
    <xdr:to>
      <xdr:col>13</xdr:col>
      <xdr:colOff>1200150</xdr:colOff>
      <xdr:row>95</xdr:row>
      <xdr:rowOff>57150</xdr:rowOff>
    </xdr:to>
    <xdr:graphicFrame>
      <xdr:nvGraphicFramePr>
        <xdr:cNvPr id="1" name="Wykres 1"/>
        <xdr:cNvGraphicFramePr/>
      </xdr:nvGraphicFramePr>
      <xdr:xfrm>
        <a:off x="6981825" y="35594925"/>
        <a:ext cx="10858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96</xdr:row>
      <xdr:rowOff>0</xdr:rowOff>
    </xdr:from>
    <xdr:to>
      <xdr:col>13</xdr:col>
      <xdr:colOff>1171575</xdr:colOff>
      <xdr:row>111</xdr:row>
      <xdr:rowOff>28575</xdr:rowOff>
    </xdr:to>
    <xdr:graphicFrame>
      <xdr:nvGraphicFramePr>
        <xdr:cNvPr id="2" name="Wykres 6"/>
        <xdr:cNvGraphicFramePr/>
      </xdr:nvGraphicFramePr>
      <xdr:xfrm>
        <a:off x="6962775" y="38461950"/>
        <a:ext cx="10848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5</xdr:col>
      <xdr:colOff>0</xdr:colOff>
      <xdr:row>46</xdr:row>
      <xdr:rowOff>95250</xdr:rowOff>
    </xdr:to>
    <xdr:graphicFrame>
      <xdr:nvGraphicFramePr>
        <xdr:cNvPr id="1" name="Wykres 1"/>
        <xdr:cNvGraphicFramePr/>
      </xdr:nvGraphicFramePr>
      <xdr:xfrm>
        <a:off x="0" y="13696950"/>
        <a:ext cx="9553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5</xdr:col>
      <xdr:colOff>1190625</xdr:colOff>
      <xdr:row>46</xdr:row>
      <xdr:rowOff>95250</xdr:rowOff>
    </xdr:to>
    <xdr:graphicFrame>
      <xdr:nvGraphicFramePr>
        <xdr:cNvPr id="1" name="Wykres 1"/>
        <xdr:cNvGraphicFramePr/>
      </xdr:nvGraphicFramePr>
      <xdr:xfrm>
        <a:off x="0" y="13706475"/>
        <a:ext cx="10744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80</xdr:row>
      <xdr:rowOff>28575</xdr:rowOff>
    </xdr:from>
    <xdr:to>
      <xdr:col>13</xdr:col>
      <xdr:colOff>1200150</xdr:colOff>
      <xdr:row>95</xdr:row>
      <xdr:rowOff>57150</xdr:rowOff>
    </xdr:to>
    <xdr:graphicFrame>
      <xdr:nvGraphicFramePr>
        <xdr:cNvPr id="1" name="Wykres 1"/>
        <xdr:cNvGraphicFramePr/>
      </xdr:nvGraphicFramePr>
      <xdr:xfrm>
        <a:off x="6981825" y="35594925"/>
        <a:ext cx="10858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96</xdr:row>
      <xdr:rowOff>0</xdr:rowOff>
    </xdr:from>
    <xdr:to>
      <xdr:col>13</xdr:col>
      <xdr:colOff>1171575</xdr:colOff>
      <xdr:row>111</xdr:row>
      <xdr:rowOff>28575</xdr:rowOff>
    </xdr:to>
    <xdr:graphicFrame>
      <xdr:nvGraphicFramePr>
        <xdr:cNvPr id="2" name="Wykres 2"/>
        <xdr:cNvGraphicFramePr/>
      </xdr:nvGraphicFramePr>
      <xdr:xfrm>
        <a:off x="6962775" y="38461950"/>
        <a:ext cx="10848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4</xdr:col>
      <xdr:colOff>1152525</xdr:colOff>
      <xdr:row>111</xdr:row>
      <xdr:rowOff>142875</xdr:rowOff>
    </xdr:to>
    <xdr:graphicFrame>
      <xdr:nvGraphicFramePr>
        <xdr:cNvPr id="3" name="Chart 4"/>
        <xdr:cNvGraphicFramePr/>
      </xdr:nvGraphicFramePr>
      <xdr:xfrm>
        <a:off x="0" y="38100000"/>
        <a:ext cx="69056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371475</xdr:rowOff>
    </xdr:from>
    <xdr:to>
      <xdr:col>7</xdr:col>
      <xdr:colOff>9525</xdr:colOff>
      <xdr:row>56</xdr:row>
      <xdr:rowOff>9525</xdr:rowOff>
    </xdr:to>
    <xdr:graphicFrame>
      <xdr:nvGraphicFramePr>
        <xdr:cNvPr id="1" name="Wykres 1"/>
        <xdr:cNvGraphicFramePr/>
      </xdr:nvGraphicFramePr>
      <xdr:xfrm>
        <a:off x="0" y="16668750"/>
        <a:ext cx="13639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371475</xdr:rowOff>
    </xdr:from>
    <xdr:to>
      <xdr:col>7</xdr:col>
      <xdr:colOff>9525</xdr:colOff>
      <xdr:row>56</xdr:row>
      <xdr:rowOff>9525</xdr:rowOff>
    </xdr:to>
    <xdr:graphicFrame>
      <xdr:nvGraphicFramePr>
        <xdr:cNvPr id="1" name="Wykres 1"/>
        <xdr:cNvGraphicFramePr/>
      </xdr:nvGraphicFramePr>
      <xdr:xfrm>
        <a:off x="0" y="16668750"/>
        <a:ext cx="13639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2" sqref="A2"/>
    </sheetView>
  </sheetViews>
  <sheetFormatPr defaultColWidth="8.796875" defaultRowHeight="14.25"/>
  <cols>
    <col min="4" max="4" width="16.59765625" style="0" customWidth="1"/>
    <col min="5" max="5" width="16.09765625" style="0" customWidth="1"/>
    <col min="6" max="6" width="27.3984375" style="0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14.25">
      <c r="A2" s="49" t="s">
        <v>6</v>
      </c>
      <c r="B2" s="50">
        <v>37</v>
      </c>
      <c r="C2" s="50">
        <v>48</v>
      </c>
      <c r="D2" s="50">
        <v>25</v>
      </c>
      <c r="E2" s="49" t="s">
        <v>7</v>
      </c>
      <c r="F2" s="50">
        <v>38</v>
      </c>
      <c r="G2" s="50">
        <v>1</v>
      </c>
    </row>
    <row r="3" spans="1:7" ht="14.25">
      <c r="A3" s="49" t="s">
        <v>8</v>
      </c>
      <c r="B3" s="50">
        <v>100</v>
      </c>
      <c r="C3" s="50">
        <v>100</v>
      </c>
      <c r="D3" s="50">
        <v>100</v>
      </c>
      <c r="E3" s="49" t="s">
        <v>7</v>
      </c>
      <c r="F3" s="50">
        <v>100</v>
      </c>
      <c r="G3" s="50">
        <v>2</v>
      </c>
    </row>
    <row r="4" spans="1:7" ht="14.25">
      <c r="A4" s="49" t="s">
        <v>134</v>
      </c>
      <c r="B4" s="50">
        <v>51</v>
      </c>
      <c r="C4" s="50">
        <v>62</v>
      </c>
      <c r="D4" s="50">
        <v>40</v>
      </c>
      <c r="E4" s="49" t="s">
        <v>7</v>
      </c>
      <c r="F4" s="50">
        <v>65</v>
      </c>
      <c r="G4" s="50">
        <v>3</v>
      </c>
    </row>
    <row r="5" spans="1:7" ht="14.25">
      <c r="A5" s="49" t="s">
        <v>9</v>
      </c>
      <c r="B5" s="50">
        <v>95</v>
      </c>
      <c r="C5" s="50">
        <v>90</v>
      </c>
      <c r="D5" s="50">
        <v>100</v>
      </c>
      <c r="E5" s="49" t="s">
        <v>7</v>
      </c>
      <c r="F5" s="50">
        <v>100</v>
      </c>
      <c r="G5" s="50">
        <v>4</v>
      </c>
    </row>
    <row r="6" spans="1:7" ht="14.25">
      <c r="A6" s="49" t="s">
        <v>10</v>
      </c>
      <c r="B6" s="50">
        <v>100</v>
      </c>
      <c r="C6" s="50">
        <v>100</v>
      </c>
      <c r="D6" s="50">
        <v>100</v>
      </c>
      <c r="E6" s="49" t="s">
        <v>7</v>
      </c>
      <c r="F6" s="50">
        <v>100</v>
      </c>
      <c r="G6" s="50">
        <v>5</v>
      </c>
    </row>
    <row r="7" spans="1:7" ht="14.25">
      <c r="A7" s="49" t="s">
        <v>11</v>
      </c>
      <c r="B7" s="50">
        <v>29</v>
      </c>
      <c r="C7" s="50">
        <v>33</v>
      </c>
      <c r="D7" s="50">
        <v>25</v>
      </c>
      <c r="E7" s="49" t="s">
        <v>7</v>
      </c>
      <c r="F7" s="50">
        <v>33</v>
      </c>
      <c r="G7" s="50">
        <v>6</v>
      </c>
    </row>
    <row r="8" spans="1:7" ht="14.25">
      <c r="A8" s="49" t="s">
        <v>12</v>
      </c>
      <c r="B8" s="50">
        <v>88</v>
      </c>
      <c r="C8" s="50">
        <v>90</v>
      </c>
      <c r="D8" s="50">
        <v>85</v>
      </c>
      <c r="E8" s="49" t="s">
        <v>7</v>
      </c>
      <c r="F8" s="50">
        <v>100</v>
      </c>
      <c r="G8" s="50">
        <v>7</v>
      </c>
    </row>
    <row r="9" spans="1:7" ht="14.25">
      <c r="A9" s="49" t="s">
        <v>13</v>
      </c>
      <c r="B9" s="50">
        <v>93</v>
      </c>
      <c r="C9" s="50">
        <v>95</v>
      </c>
      <c r="D9" s="50">
        <v>90</v>
      </c>
      <c r="E9" s="49" t="s">
        <v>7</v>
      </c>
      <c r="F9" s="50">
        <v>98</v>
      </c>
      <c r="G9" s="50">
        <v>8</v>
      </c>
    </row>
    <row r="10" spans="1:7" ht="14.25">
      <c r="A10" s="49" t="s">
        <v>14</v>
      </c>
      <c r="B10" s="50">
        <v>90</v>
      </c>
      <c r="C10" s="50">
        <v>86</v>
      </c>
      <c r="D10" s="50">
        <v>95</v>
      </c>
      <c r="E10" s="49" t="s">
        <v>7</v>
      </c>
      <c r="F10" s="50">
        <v>98</v>
      </c>
      <c r="G10" s="50">
        <v>9</v>
      </c>
    </row>
    <row r="11" spans="1:7" ht="14.25">
      <c r="A11" s="49" t="s">
        <v>15</v>
      </c>
      <c r="B11" s="50">
        <v>85</v>
      </c>
      <c r="C11" s="50">
        <v>86</v>
      </c>
      <c r="D11" s="50">
        <v>85</v>
      </c>
      <c r="E11" s="49" t="s">
        <v>7</v>
      </c>
      <c r="F11" s="50">
        <v>90</v>
      </c>
      <c r="G11" s="50">
        <v>10</v>
      </c>
    </row>
    <row r="12" spans="1:7" ht="14.25">
      <c r="A12" s="49" t="s">
        <v>16</v>
      </c>
      <c r="B12" s="50">
        <v>59</v>
      </c>
      <c r="C12" s="50">
        <v>81</v>
      </c>
      <c r="D12" s="50">
        <v>35</v>
      </c>
      <c r="E12" s="49" t="s">
        <v>7</v>
      </c>
      <c r="F12" s="50">
        <v>85</v>
      </c>
      <c r="G12" s="50">
        <v>11</v>
      </c>
    </row>
    <row r="13" spans="1:7" ht="14.25">
      <c r="A13" s="49" t="s">
        <v>135</v>
      </c>
      <c r="B13" s="50">
        <v>88</v>
      </c>
      <c r="C13" s="50">
        <v>86</v>
      </c>
      <c r="D13" s="50">
        <v>90</v>
      </c>
      <c r="E13" s="49" t="s">
        <v>7</v>
      </c>
      <c r="F13" s="50">
        <v>98</v>
      </c>
      <c r="G13" s="50">
        <v>12</v>
      </c>
    </row>
    <row r="14" spans="1:7" ht="14.25">
      <c r="A14" s="49" t="s">
        <v>17</v>
      </c>
      <c r="B14" s="50">
        <v>73</v>
      </c>
      <c r="C14" s="50">
        <v>67</v>
      </c>
      <c r="D14" s="50">
        <v>80</v>
      </c>
      <c r="E14" s="49" t="s">
        <v>7</v>
      </c>
      <c r="F14" s="50">
        <v>80</v>
      </c>
      <c r="G14" s="50">
        <v>13</v>
      </c>
    </row>
    <row r="15" spans="1:7" ht="14.25">
      <c r="A15" s="49" t="s">
        <v>18</v>
      </c>
      <c r="B15" s="50">
        <v>51</v>
      </c>
      <c r="C15" s="50">
        <v>57</v>
      </c>
      <c r="D15" s="50">
        <v>45</v>
      </c>
      <c r="E15" s="49" t="s">
        <v>7</v>
      </c>
      <c r="F15" s="50">
        <v>55</v>
      </c>
      <c r="G15" s="50">
        <v>14</v>
      </c>
    </row>
    <row r="16" spans="1:7" ht="14.25">
      <c r="A16" s="49" t="s">
        <v>19</v>
      </c>
      <c r="B16" s="50">
        <v>93</v>
      </c>
      <c r="C16" s="50">
        <v>90</v>
      </c>
      <c r="D16" s="50">
        <v>95</v>
      </c>
      <c r="E16" s="49" t="s">
        <v>7</v>
      </c>
      <c r="F16" s="50">
        <v>100</v>
      </c>
      <c r="G16" s="50">
        <v>15</v>
      </c>
    </row>
    <row r="17" spans="1:7" ht="14.25">
      <c r="A17" s="49" t="s">
        <v>20</v>
      </c>
      <c r="B17" s="50">
        <v>80</v>
      </c>
      <c r="C17" s="50">
        <v>81</v>
      </c>
      <c r="D17" s="50">
        <v>80</v>
      </c>
      <c r="E17" s="49" t="s">
        <v>7</v>
      </c>
      <c r="F17" s="50">
        <v>83</v>
      </c>
      <c r="G17" s="50">
        <v>16</v>
      </c>
    </row>
    <row r="18" spans="1:7" ht="14.25">
      <c r="A18" s="49" t="s">
        <v>21</v>
      </c>
      <c r="B18" s="50">
        <v>46</v>
      </c>
      <c r="C18" s="50">
        <v>57</v>
      </c>
      <c r="D18" s="50">
        <v>35</v>
      </c>
      <c r="E18" s="49" t="s">
        <v>7</v>
      </c>
      <c r="F18" s="50">
        <v>53</v>
      </c>
      <c r="G18" s="50">
        <v>17</v>
      </c>
    </row>
    <row r="19" spans="1:7" ht="14.25">
      <c r="A19" s="49" t="s">
        <v>22</v>
      </c>
      <c r="B19" s="50">
        <v>66</v>
      </c>
      <c r="C19" s="50">
        <v>81</v>
      </c>
      <c r="D19" s="50">
        <v>50</v>
      </c>
      <c r="E19" s="49" t="s">
        <v>7</v>
      </c>
      <c r="F19" s="50">
        <v>93</v>
      </c>
      <c r="G19" s="50">
        <v>18</v>
      </c>
    </row>
    <row r="20" spans="1:7" ht="14.25">
      <c r="A20" s="49" t="s">
        <v>23</v>
      </c>
      <c r="B20" s="50">
        <v>90</v>
      </c>
      <c r="C20" s="50">
        <v>100</v>
      </c>
      <c r="D20" s="50">
        <v>80</v>
      </c>
      <c r="E20" s="49" t="s">
        <v>7</v>
      </c>
      <c r="F20" s="50">
        <v>98</v>
      </c>
      <c r="G20" s="50">
        <v>19</v>
      </c>
    </row>
    <row r="21" spans="1:7" ht="14.25">
      <c r="A21" s="49" t="s">
        <v>24</v>
      </c>
      <c r="B21" s="50">
        <v>51</v>
      </c>
      <c r="C21" s="50">
        <v>67</v>
      </c>
      <c r="D21" s="50">
        <v>35</v>
      </c>
      <c r="E21" s="49" t="s">
        <v>7</v>
      </c>
      <c r="F21" s="50">
        <v>53</v>
      </c>
      <c r="G21" s="50">
        <v>20</v>
      </c>
    </row>
    <row r="22" spans="1:7" ht="14.25">
      <c r="A22" s="49" t="s">
        <v>25</v>
      </c>
      <c r="B22" s="50">
        <v>73</v>
      </c>
      <c r="C22" s="50">
        <v>71</v>
      </c>
      <c r="D22" s="50">
        <v>75</v>
      </c>
      <c r="E22" s="49" t="s">
        <v>7</v>
      </c>
      <c r="F22" s="50">
        <v>78</v>
      </c>
      <c r="G22" s="50">
        <v>21</v>
      </c>
    </row>
    <row r="23" spans="1:7" ht="14.25">
      <c r="A23" s="49" t="s">
        <v>26</v>
      </c>
      <c r="B23" s="50">
        <v>83</v>
      </c>
      <c r="C23" s="50">
        <v>81</v>
      </c>
      <c r="D23" s="50">
        <v>85</v>
      </c>
      <c r="E23" s="49" t="s">
        <v>7</v>
      </c>
      <c r="F23" s="50">
        <v>95</v>
      </c>
      <c r="G23" s="50">
        <v>22</v>
      </c>
    </row>
    <row r="24" spans="1:7" ht="14.25">
      <c r="A24" s="49" t="s">
        <v>27</v>
      </c>
      <c r="B24" s="50">
        <v>68</v>
      </c>
      <c r="C24" s="50">
        <v>57</v>
      </c>
      <c r="D24" s="50">
        <v>80</v>
      </c>
      <c r="E24" s="49" t="s">
        <v>7</v>
      </c>
      <c r="F24" s="50">
        <v>75</v>
      </c>
      <c r="G24" s="50">
        <v>23</v>
      </c>
    </row>
    <row r="25" spans="1:7" ht="14.25">
      <c r="A25" s="49" t="s">
        <v>28</v>
      </c>
      <c r="B25" s="50">
        <v>61</v>
      </c>
      <c r="C25" s="50">
        <v>81</v>
      </c>
      <c r="D25" s="50">
        <v>40</v>
      </c>
      <c r="E25" s="49" t="s">
        <v>7</v>
      </c>
      <c r="F25" s="50">
        <v>53</v>
      </c>
      <c r="G25" s="50">
        <v>24</v>
      </c>
    </row>
    <row r="26" spans="1:7" ht="14.25">
      <c r="A26" s="49" t="s">
        <v>179</v>
      </c>
      <c r="B26" s="50">
        <v>80</v>
      </c>
      <c r="C26" s="50">
        <v>71</v>
      </c>
      <c r="D26" s="50">
        <v>90</v>
      </c>
      <c r="E26" s="49" t="s">
        <v>7</v>
      </c>
      <c r="F26" s="50">
        <v>100</v>
      </c>
      <c r="G26" s="50">
        <v>25</v>
      </c>
    </row>
    <row r="27" spans="1:7" ht="14.25">
      <c r="A27" s="49" t="s">
        <v>136</v>
      </c>
      <c r="B27" s="50">
        <v>98</v>
      </c>
      <c r="C27" s="50">
        <v>100</v>
      </c>
      <c r="D27" s="50">
        <v>95</v>
      </c>
      <c r="E27" s="49" t="s">
        <v>7</v>
      </c>
      <c r="F27" s="50">
        <v>98</v>
      </c>
      <c r="G27" s="50">
        <v>26</v>
      </c>
    </row>
    <row r="28" spans="1:7" ht="14.25">
      <c r="A28" s="49" t="s">
        <v>137</v>
      </c>
      <c r="B28" s="50">
        <v>49</v>
      </c>
      <c r="C28" s="50">
        <v>81</v>
      </c>
      <c r="D28" s="50">
        <v>15</v>
      </c>
      <c r="E28" s="49" t="s">
        <v>7</v>
      </c>
      <c r="F28" s="50">
        <v>93</v>
      </c>
      <c r="G28" s="50">
        <v>27</v>
      </c>
    </row>
    <row r="29" spans="1:7" ht="14.25">
      <c r="A29" s="49" t="s">
        <v>138</v>
      </c>
      <c r="B29" s="50">
        <v>98</v>
      </c>
      <c r="C29" s="50">
        <v>95</v>
      </c>
      <c r="D29" s="50">
        <v>100</v>
      </c>
      <c r="E29" s="49" t="s">
        <v>7</v>
      </c>
      <c r="F29" s="50">
        <v>100</v>
      </c>
      <c r="G29" s="50">
        <v>28</v>
      </c>
    </row>
    <row r="30" spans="1:7" ht="14.25">
      <c r="A30" s="49" t="s">
        <v>139</v>
      </c>
      <c r="B30" s="50">
        <v>59</v>
      </c>
      <c r="C30" s="50">
        <v>81</v>
      </c>
      <c r="D30" s="50">
        <v>35</v>
      </c>
      <c r="E30" s="49" t="s">
        <v>7</v>
      </c>
      <c r="F30" s="50">
        <v>85</v>
      </c>
      <c r="G30" s="50">
        <v>29</v>
      </c>
    </row>
    <row r="31" spans="1:7" ht="14.25">
      <c r="A31" s="49" t="s">
        <v>140</v>
      </c>
      <c r="B31" s="50">
        <v>59</v>
      </c>
      <c r="C31" s="50">
        <v>71</v>
      </c>
      <c r="D31" s="50">
        <v>45</v>
      </c>
      <c r="E31" s="49" t="s">
        <v>7</v>
      </c>
      <c r="F31" s="50">
        <v>83</v>
      </c>
      <c r="G31" s="50">
        <v>30</v>
      </c>
    </row>
    <row r="32" spans="1:7" ht="14.25">
      <c r="A32" s="49" t="s">
        <v>141</v>
      </c>
      <c r="B32" s="50">
        <v>95</v>
      </c>
      <c r="C32" s="50">
        <v>90</v>
      </c>
      <c r="D32" s="50">
        <v>100</v>
      </c>
      <c r="E32" s="49" t="s">
        <v>7</v>
      </c>
      <c r="F32" s="50">
        <v>100</v>
      </c>
      <c r="G32" s="50">
        <v>31</v>
      </c>
    </row>
    <row r="33" spans="1:7" ht="14.25">
      <c r="A33" s="49" t="s">
        <v>142</v>
      </c>
      <c r="B33" s="50">
        <v>68</v>
      </c>
      <c r="C33" s="50">
        <v>71</v>
      </c>
      <c r="D33" s="50">
        <v>65</v>
      </c>
      <c r="E33" s="49" t="s">
        <v>7</v>
      </c>
      <c r="F33" s="50">
        <v>45</v>
      </c>
      <c r="G33" s="50">
        <v>32</v>
      </c>
    </row>
    <row r="34" spans="1:7" ht="14.25">
      <c r="A34" s="49" t="s">
        <v>143</v>
      </c>
      <c r="B34" s="50">
        <v>66</v>
      </c>
      <c r="C34" s="50">
        <v>81</v>
      </c>
      <c r="D34" s="50">
        <v>50</v>
      </c>
      <c r="E34" s="49" t="s">
        <v>7</v>
      </c>
      <c r="F34" s="50">
        <v>73</v>
      </c>
      <c r="G34" s="50">
        <v>33</v>
      </c>
    </row>
    <row r="35" spans="1:7" ht="14.25">
      <c r="A35" s="49" t="s">
        <v>144</v>
      </c>
      <c r="B35" s="50">
        <v>76</v>
      </c>
      <c r="C35" s="50">
        <v>90</v>
      </c>
      <c r="D35" s="50">
        <v>60</v>
      </c>
      <c r="E35" s="49" t="s">
        <v>7</v>
      </c>
      <c r="F35" s="50">
        <v>100</v>
      </c>
      <c r="G35" s="50">
        <v>34</v>
      </c>
    </row>
    <row r="36" spans="1:7" ht="14.25">
      <c r="A36" s="49" t="s">
        <v>145</v>
      </c>
      <c r="B36" s="50">
        <v>76</v>
      </c>
      <c r="C36" s="50">
        <v>86</v>
      </c>
      <c r="D36" s="50">
        <v>65</v>
      </c>
      <c r="E36" s="49" t="s">
        <v>7</v>
      </c>
      <c r="F36" s="50">
        <v>100</v>
      </c>
      <c r="G36" s="50">
        <v>35</v>
      </c>
    </row>
    <row r="37" spans="1:7" ht="14.25">
      <c r="A37" s="49" t="s">
        <v>146</v>
      </c>
      <c r="B37" s="50">
        <v>71</v>
      </c>
      <c r="C37" s="50">
        <v>86</v>
      </c>
      <c r="D37" s="50">
        <v>55</v>
      </c>
      <c r="E37" s="49" t="s">
        <v>7</v>
      </c>
      <c r="F37" s="50">
        <v>85</v>
      </c>
      <c r="G37" s="50">
        <v>36</v>
      </c>
    </row>
    <row r="38" spans="1:7" ht="14.25">
      <c r="A38" s="49" t="s">
        <v>147</v>
      </c>
      <c r="B38" s="50">
        <v>71</v>
      </c>
      <c r="C38" s="50">
        <v>86</v>
      </c>
      <c r="D38" s="50">
        <v>55</v>
      </c>
      <c r="E38" s="49" t="s">
        <v>7</v>
      </c>
      <c r="F38" s="50">
        <v>85</v>
      </c>
      <c r="G38" s="50">
        <v>37</v>
      </c>
    </row>
    <row r="39" spans="1:7" ht="14.25">
      <c r="A39" s="49" t="s">
        <v>148</v>
      </c>
      <c r="B39" s="50">
        <v>37</v>
      </c>
      <c r="C39" s="50">
        <v>57</v>
      </c>
      <c r="D39" s="50">
        <v>15</v>
      </c>
      <c r="E39" s="49" t="s">
        <v>7</v>
      </c>
      <c r="F39" s="50">
        <v>30</v>
      </c>
      <c r="G39" s="50">
        <v>38</v>
      </c>
    </row>
    <row r="40" spans="1:7" ht="14.25">
      <c r="A40" s="49" t="s">
        <v>149</v>
      </c>
      <c r="B40" s="50">
        <v>59</v>
      </c>
      <c r="C40" s="50">
        <v>81</v>
      </c>
      <c r="D40" s="50">
        <v>35</v>
      </c>
      <c r="E40" s="49" t="s">
        <v>7</v>
      </c>
      <c r="F40" s="50">
        <v>83</v>
      </c>
      <c r="G40" s="50">
        <v>39</v>
      </c>
    </row>
    <row r="41" spans="1:7" ht="14.25">
      <c r="A41" s="49" t="s">
        <v>150</v>
      </c>
      <c r="B41" s="50">
        <v>37</v>
      </c>
      <c r="C41" s="50">
        <v>43</v>
      </c>
      <c r="D41" s="50">
        <v>30</v>
      </c>
      <c r="E41" s="49" t="s">
        <v>7</v>
      </c>
      <c r="F41" s="50">
        <v>43</v>
      </c>
      <c r="G41" s="50">
        <v>40</v>
      </c>
    </row>
    <row r="42" spans="1:7" ht="14.25">
      <c r="A42" s="49" t="s">
        <v>151</v>
      </c>
      <c r="B42" s="50">
        <v>37</v>
      </c>
      <c r="C42" s="50">
        <v>52</v>
      </c>
      <c r="D42" s="50">
        <v>20</v>
      </c>
      <c r="E42" s="49" t="s">
        <v>7</v>
      </c>
      <c r="F42" s="50">
        <v>68</v>
      </c>
      <c r="G42" s="50">
        <v>41</v>
      </c>
    </row>
    <row r="43" spans="1:7" ht="14.25">
      <c r="A43" s="49" t="s">
        <v>152</v>
      </c>
      <c r="B43" s="50">
        <v>71</v>
      </c>
      <c r="C43" s="50">
        <v>76</v>
      </c>
      <c r="D43" s="50">
        <v>65</v>
      </c>
      <c r="E43" s="49" t="s">
        <v>7</v>
      </c>
      <c r="F43" s="50">
        <v>93</v>
      </c>
      <c r="G43" s="50">
        <v>42</v>
      </c>
    </row>
    <row r="44" spans="1:7" ht="14.25">
      <c r="A44" s="49" t="s">
        <v>153</v>
      </c>
      <c r="B44" s="50">
        <v>46</v>
      </c>
      <c r="C44" s="50">
        <v>52</v>
      </c>
      <c r="D44" s="50">
        <v>40</v>
      </c>
      <c r="E44" s="49" t="s">
        <v>7</v>
      </c>
      <c r="F44" s="50">
        <v>48</v>
      </c>
      <c r="G44" s="50">
        <v>43</v>
      </c>
    </row>
    <row r="45" spans="1:7" ht="14.25">
      <c r="A45" s="49" t="s">
        <v>154</v>
      </c>
      <c r="B45" s="50">
        <v>51</v>
      </c>
      <c r="C45" s="50">
        <v>71</v>
      </c>
      <c r="D45" s="50">
        <v>30</v>
      </c>
      <c r="E45" s="49" t="s">
        <v>7</v>
      </c>
      <c r="F45" s="50">
        <v>95</v>
      </c>
      <c r="G45" s="50">
        <v>44</v>
      </c>
    </row>
    <row r="46" spans="1:7" ht="14.25">
      <c r="A46" s="49" t="s">
        <v>155</v>
      </c>
      <c r="B46" s="50">
        <v>54</v>
      </c>
      <c r="C46" s="50">
        <v>67</v>
      </c>
      <c r="D46" s="50">
        <v>40</v>
      </c>
      <c r="E46" s="49" t="s">
        <v>7</v>
      </c>
      <c r="F46" s="50">
        <v>93</v>
      </c>
      <c r="G46" s="50">
        <v>45</v>
      </c>
    </row>
    <row r="47" spans="1:7" ht="14.25">
      <c r="A47" s="49" t="s">
        <v>156</v>
      </c>
      <c r="B47" s="50">
        <v>41</v>
      </c>
      <c r="C47" s="50">
        <v>48</v>
      </c>
      <c r="D47" s="50">
        <v>35</v>
      </c>
      <c r="E47" s="49" t="s">
        <v>7</v>
      </c>
      <c r="F47" s="50">
        <v>38</v>
      </c>
      <c r="G47" s="50">
        <v>46</v>
      </c>
    </row>
    <row r="48" spans="1:7" ht="14.25">
      <c r="A48" s="49" t="s">
        <v>180</v>
      </c>
      <c r="B48" s="50">
        <v>73</v>
      </c>
      <c r="C48" s="50">
        <v>67</v>
      </c>
      <c r="D48" s="50">
        <v>80</v>
      </c>
      <c r="E48" s="49" t="s">
        <v>7</v>
      </c>
      <c r="F48" s="50">
        <v>95</v>
      </c>
      <c r="G48" s="50">
        <v>47</v>
      </c>
    </row>
    <row r="49" spans="1:7" ht="14.25">
      <c r="A49" s="49" t="s">
        <v>157</v>
      </c>
      <c r="B49" s="50">
        <v>61</v>
      </c>
      <c r="C49" s="50">
        <v>71</v>
      </c>
      <c r="D49" s="50">
        <v>50</v>
      </c>
      <c r="E49" s="49" t="s">
        <v>7</v>
      </c>
      <c r="F49" s="50">
        <v>93</v>
      </c>
      <c r="G49" s="50">
        <v>48</v>
      </c>
    </row>
    <row r="50" spans="1:7" ht="14.25">
      <c r="A50" s="49" t="s">
        <v>158</v>
      </c>
      <c r="B50" s="50">
        <v>93</v>
      </c>
      <c r="C50" s="50">
        <v>100</v>
      </c>
      <c r="D50" s="50">
        <v>85</v>
      </c>
      <c r="E50" s="49" t="s">
        <v>7</v>
      </c>
      <c r="F50" s="50">
        <v>98</v>
      </c>
      <c r="G50" s="50">
        <v>49</v>
      </c>
    </row>
    <row r="51" spans="1:7" ht="14.25">
      <c r="A51" s="49" t="s">
        <v>159</v>
      </c>
      <c r="B51" s="50">
        <v>76</v>
      </c>
      <c r="C51" s="50">
        <v>86</v>
      </c>
      <c r="D51" s="50">
        <v>65</v>
      </c>
      <c r="E51" s="49" t="s">
        <v>7</v>
      </c>
      <c r="F51" s="50">
        <v>95</v>
      </c>
      <c r="G51" s="50">
        <v>50</v>
      </c>
    </row>
    <row r="52" spans="1:7" ht="14.25">
      <c r="A52" s="49" t="s">
        <v>160</v>
      </c>
      <c r="B52" s="50">
        <v>54</v>
      </c>
      <c r="C52" s="50">
        <v>81</v>
      </c>
      <c r="D52" s="50">
        <v>25</v>
      </c>
      <c r="E52" s="49" t="s">
        <v>7</v>
      </c>
      <c r="F52" s="50">
        <v>83</v>
      </c>
      <c r="G52" s="50">
        <v>51</v>
      </c>
    </row>
    <row r="53" spans="1:7" ht="14.25">
      <c r="A53" s="49" t="s">
        <v>161</v>
      </c>
      <c r="B53" s="50">
        <v>44</v>
      </c>
      <c r="C53" s="50">
        <v>52</v>
      </c>
      <c r="D53" s="50">
        <v>35</v>
      </c>
      <c r="E53" s="49" t="s">
        <v>7</v>
      </c>
      <c r="F53" s="50">
        <v>78</v>
      </c>
      <c r="G53" s="50">
        <v>52</v>
      </c>
    </row>
    <row r="54" spans="1:7" ht="14.25">
      <c r="A54" s="49" t="s">
        <v>162</v>
      </c>
      <c r="B54" s="50">
        <v>90</v>
      </c>
      <c r="C54" s="50">
        <v>90</v>
      </c>
      <c r="D54" s="50">
        <v>90</v>
      </c>
      <c r="E54" s="49" t="s">
        <v>7</v>
      </c>
      <c r="F54" s="50">
        <v>98</v>
      </c>
      <c r="G54" s="50">
        <v>53</v>
      </c>
    </row>
    <row r="55" spans="1:7" ht="14.25">
      <c r="A55" s="49" t="s">
        <v>163</v>
      </c>
      <c r="B55" s="50">
        <v>68</v>
      </c>
      <c r="C55" s="50">
        <v>76</v>
      </c>
      <c r="D55" s="50">
        <v>60</v>
      </c>
      <c r="E55" s="49" t="s">
        <v>7</v>
      </c>
      <c r="F55" s="50">
        <v>83</v>
      </c>
      <c r="G55" s="50">
        <v>54</v>
      </c>
    </row>
    <row r="56" spans="1:7" ht="14.25">
      <c r="A56" s="49" t="s">
        <v>164</v>
      </c>
      <c r="B56" s="50">
        <v>39</v>
      </c>
      <c r="C56" s="50">
        <v>48</v>
      </c>
      <c r="D56" s="50">
        <v>30</v>
      </c>
      <c r="E56" s="49" t="s">
        <v>7</v>
      </c>
      <c r="F56" s="50">
        <v>48</v>
      </c>
      <c r="G56" s="50">
        <v>55</v>
      </c>
    </row>
    <row r="57" spans="1:7" ht="14.25">
      <c r="A57" s="49" t="s">
        <v>165</v>
      </c>
      <c r="B57" s="50">
        <v>98</v>
      </c>
      <c r="C57" s="50">
        <v>100</v>
      </c>
      <c r="D57" s="50">
        <v>95</v>
      </c>
      <c r="E57" s="49" t="s">
        <v>7</v>
      </c>
      <c r="F57" s="50">
        <v>100</v>
      </c>
      <c r="G57" s="50">
        <v>56</v>
      </c>
    </row>
    <row r="58" spans="1:7" ht="14.25">
      <c r="A58" s="49" t="s">
        <v>166</v>
      </c>
      <c r="B58" s="50">
        <v>85</v>
      </c>
      <c r="C58" s="50">
        <v>76</v>
      </c>
      <c r="D58" s="50">
        <v>95</v>
      </c>
      <c r="E58" s="49" t="s">
        <v>7</v>
      </c>
      <c r="F58" s="50">
        <v>100</v>
      </c>
      <c r="G58" s="50">
        <v>57</v>
      </c>
    </row>
    <row r="59" spans="1:7" ht="14.25">
      <c r="A59" s="49" t="s">
        <v>167</v>
      </c>
      <c r="B59" s="50">
        <v>49</v>
      </c>
      <c r="C59" s="50">
        <v>67</v>
      </c>
      <c r="D59" s="50">
        <v>30</v>
      </c>
      <c r="E59" s="49" t="s">
        <v>7</v>
      </c>
      <c r="F59" s="50">
        <v>48</v>
      </c>
      <c r="G59" s="50">
        <v>58</v>
      </c>
    </row>
    <row r="60" spans="1:7" ht="14.25">
      <c r="A60" s="49" t="s">
        <v>168</v>
      </c>
      <c r="B60" s="50">
        <v>90</v>
      </c>
      <c r="C60" s="50">
        <v>90</v>
      </c>
      <c r="D60" s="50">
        <v>90</v>
      </c>
      <c r="E60" s="49" t="s">
        <v>7</v>
      </c>
      <c r="F60" s="50">
        <v>100</v>
      </c>
      <c r="G60" s="50">
        <v>59</v>
      </c>
    </row>
    <row r="61" spans="1:7" ht="14.25">
      <c r="A61" s="49" t="s">
        <v>169</v>
      </c>
      <c r="B61" s="50">
        <v>100</v>
      </c>
      <c r="C61" s="50">
        <v>100</v>
      </c>
      <c r="D61" s="50">
        <v>100</v>
      </c>
      <c r="E61" s="49" t="s">
        <v>7</v>
      </c>
      <c r="F61" s="50">
        <v>98</v>
      </c>
      <c r="G61" s="50">
        <v>60</v>
      </c>
    </row>
    <row r="62" spans="1:7" ht="14.25">
      <c r="A62" s="49" t="s">
        <v>170</v>
      </c>
      <c r="B62" s="50">
        <v>95</v>
      </c>
      <c r="C62" s="50">
        <v>95</v>
      </c>
      <c r="D62" s="50">
        <v>95</v>
      </c>
      <c r="E62" s="49" t="s">
        <v>7</v>
      </c>
      <c r="F62" s="50">
        <v>98</v>
      </c>
      <c r="G62" s="50">
        <v>61</v>
      </c>
    </row>
    <row r="63" spans="1:7" ht="14.25">
      <c r="A63" s="49" t="s">
        <v>171</v>
      </c>
      <c r="B63" s="50">
        <v>100</v>
      </c>
      <c r="C63" s="50">
        <v>100</v>
      </c>
      <c r="D63" s="50">
        <v>100</v>
      </c>
      <c r="E63" s="49" t="s">
        <v>7</v>
      </c>
      <c r="F63" s="50">
        <v>100</v>
      </c>
      <c r="G63" s="50">
        <v>62</v>
      </c>
    </row>
    <row r="64" spans="1:7" ht="14.25">
      <c r="A64" s="49" t="s">
        <v>172</v>
      </c>
      <c r="B64" s="50">
        <v>66</v>
      </c>
      <c r="C64" s="50">
        <v>76</v>
      </c>
      <c r="D64" s="50">
        <v>55</v>
      </c>
      <c r="E64" s="49" t="s">
        <v>7</v>
      </c>
      <c r="F64" s="50">
        <v>98</v>
      </c>
      <c r="G64" s="50">
        <v>63</v>
      </c>
    </row>
    <row r="65" spans="1:7" ht="14.25">
      <c r="A65" s="49" t="s">
        <v>173</v>
      </c>
      <c r="B65" s="50">
        <v>66</v>
      </c>
      <c r="C65" s="50">
        <v>62</v>
      </c>
      <c r="D65" s="50">
        <v>70</v>
      </c>
      <c r="E65" s="49" t="s">
        <v>7</v>
      </c>
      <c r="F65" s="50">
        <v>80</v>
      </c>
      <c r="G65" s="50">
        <v>64</v>
      </c>
    </row>
    <row r="66" spans="1:7" ht="14.25">
      <c r="A66" s="49" t="s">
        <v>174</v>
      </c>
      <c r="B66" s="50">
        <v>39</v>
      </c>
      <c r="C66" s="50">
        <v>48</v>
      </c>
      <c r="D66" s="50">
        <v>30</v>
      </c>
      <c r="E66" s="49" t="s">
        <v>7</v>
      </c>
      <c r="F66" s="50">
        <v>40</v>
      </c>
      <c r="G66" s="50">
        <v>65</v>
      </c>
    </row>
    <row r="67" spans="1:7" ht="14.25">
      <c r="A67" s="49" t="s">
        <v>175</v>
      </c>
      <c r="B67" s="50">
        <v>27</v>
      </c>
      <c r="C67" s="50">
        <v>38</v>
      </c>
      <c r="D67" s="50">
        <v>15</v>
      </c>
      <c r="E67" s="49" t="s">
        <v>7</v>
      </c>
      <c r="F67" s="50">
        <v>43</v>
      </c>
      <c r="G67" s="50">
        <v>66</v>
      </c>
    </row>
    <row r="68" spans="1:7" ht="14.25">
      <c r="A68" s="49" t="s">
        <v>176</v>
      </c>
      <c r="B68" s="50">
        <v>37</v>
      </c>
      <c r="C68" s="50">
        <v>57</v>
      </c>
      <c r="D68" s="50">
        <v>15</v>
      </c>
      <c r="E68" s="49" t="s">
        <v>7</v>
      </c>
      <c r="F68" s="50">
        <v>38</v>
      </c>
      <c r="G68" s="50">
        <v>67</v>
      </c>
    </row>
    <row r="69" spans="1:7" ht="14.25">
      <c r="A69" s="49" t="s">
        <v>177</v>
      </c>
      <c r="B69" s="50">
        <v>61</v>
      </c>
      <c r="C69" s="50">
        <v>81</v>
      </c>
      <c r="D69" s="50">
        <v>40</v>
      </c>
      <c r="E69" s="49" t="s">
        <v>7</v>
      </c>
      <c r="F69" s="50">
        <v>98</v>
      </c>
      <c r="G69" s="50">
        <v>68</v>
      </c>
    </row>
    <row r="70" spans="1:7" ht="14.25">
      <c r="A70" s="49" t="s">
        <v>178</v>
      </c>
      <c r="B70" s="50">
        <v>59</v>
      </c>
      <c r="C70" s="50">
        <v>71</v>
      </c>
      <c r="D70" s="50">
        <v>45</v>
      </c>
      <c r="E70" s="49" t="s">
        <v>7</v>
      </c>
      <c r="F70" s="50">
        <v>70</v>
      </c>
      <c r="G70" s="50">
        <v>69</v>
      </c>
    </row>
    <row r="71" spans="1:7" ht="14.25">
      <c r="A71" s="49" t="s">
        <v>181</v>
      </c>
      <c r="B71" s="50">
        <v>59</v>
      </c>
      <c r="C71" s="50">
        <v>76</v>
      </c>
      <c r="D71" s="50">
        <v>40</v>
      </c>
      <c r="E71" s="49" t="s">
        <v>7</v>
      </c>
      <c r="F71" s="50">
        <v>80</v>
      </c>
      <c r="G71" s="50">
        <v>70</v>
      </c>
    </row>
    <row r="72" spans="1:7" ht="14.25">
      <c r="A72" s="49" t="s">
        <v>182</v>
      </c>
      <c r="B72" s="50">
        <v>100</v>
      </c>
      <c r="C72" s="50">
        <v>100</v>
      </c>
      <c r="D72" s="50">
        <v>100</v>
      </c>
      <c r="E72" s="49" t="s">
        <v>7</v>
      </c>
      <c r="F72" s="50">
        <v>100</v>
      </c>
      <c r="G72" s="50">
        <v>71</v>
      </c>
    </row>
    <row r="73" spans="1:7" ht="14.25">
      <c r="A73" s="49" t="s">
        <v>183</v>
      </c>
      <c r="B73" s="50">
        <v>68</v>
      </c>
      <c r="C73" s="50">
        <v>86</v>
      </c>
      <c r="D73" s="50">
        <v>50</v>
      </c>
      <c r="E73" s="49" t="s">
        <v>7</v>
      </c>
      <c r="F73" s="50">
        <v>95</v>
      </c>
      <c r="G73" s="50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5476"/>
  <sheetViews>
    <sheetView zoomScalePageLayoutView="0" workbookViewId="0" topLeftCell="AJ4">
      <selection activeCell="B83" sqref="B83"/>
    </sheetView>
  </sheetViews>
  <sheetFormatPr defaultColWidth="12.796875" defaultRowHeight="14.25"/>
  <cols>
    <col min="1" max="1" width="21.3984375" style="14" bestFit="1" customWidth="1"/>
    <col min="2" max="2" width="13.59765625" style="14" customWidth="1"/>
    <col min="3" max="37" width="12.69921875" style="14" customWidth="1"/>
    <col min="38" max="39" width="17.5" style="14" customWidth="1"/>
    <col min="40" max="41" width="12.69921875" style="14" customWidth="1"/>
    <col min="42" max="43" width="17.5" style="14" customWidth="1"/>
    <col min="44" max="45" width="12.69921875" style="14" customWidth="1"/>
    <col min="46" max="46" width="17.5" style="14" customWidth="1"/>
    <col min="47" max="16384" width="12.69921875" style="14" customWidth="1"/>
  </cols>
  <sheetData>
    <row r="1" spans="1:4" ht="14.25">
      <c r="A1" s="14" t="s">
        <v>51</v>
      </c>
      <c r="B1" s="14">
        <f>'ANAL_UCZ JPOL_MAT'!D1</f>
        <v>41</v>
      </c>
      <c r="C1" s="14" t="s">
        <v>53</v>
      </c>
      <c r="D1" s="14">
        <f>B1*B2</f>
        <v>2952</v>
      </c>
    </row>
    <row r="2" spans="1:43" ht="14.25">
      <c r="A2" s="14" t="s">
        <v>52</v>
      </c>
      <c r="B2" s="14">
        <v>72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71</v>
      </c>
      <c r="I2" s="14" t="s">
        <v>71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 t="s">
        <v>72</v>
      </c>
      <c r="Q2" s="14" t="s">
        <v>73</v>
      </c>
      <c r="R2" s="14" t="s">
        <v>74</v>
      </c>
      <c r="S2" s="14" t="s">
        <v>75</v>
      </c>
      <c r="T2" s="14" t="s">
        <v>76</v>
      </c>
      <c r="U2" s="14">
        <v>14</v>
      </c>
      <c r="V2" s="14">
        <v>15</v>
      </c>
      <c r="W2" s="14">
        <v>16</v>
      </c>
      <c r="X2" s="14">
        <v>17</v>
      </c>
      <c r="Y2" s="14">
        <v>18</v>
      </c>
      <c r="Z2" s="14">
        <v>19</v>
      </c>
      <c r="AA2" s="14">
        <v>20</v>
      </c>
      <c r="AB2" s="14">
        <v>21</v>
      </c>
      <c r="AC2" s="14">
        <v>22</v>
      </c>
      <c r="AD2" s="14">
        <v>23</v>
      </c>
      <c r="AE2" s="14">
        <v>24</v>
      </c>
      <c r="AF2" s="14">
        <v>25</v>
      </c>
      <c r="AG2" s="14">
        <v>26</v>
      </c>
      <c r="AH2" s="14">
        <v>27</v>
      </c>
      <c r="AI2" s="14" t="s">
        <v>77</v>
      </c>
      <c r="AM2" s="19" t="s">
        <v>69</v>
      </c>
      <c r="AQ2" s="19" t="s">
        <v>70</v>
      </c>
    </row>
    <row r="3" spans="1:46" ht="57">
      <c r="A3" s="14" t="s">
        <v>48</v>
      </c>
      <c r="B3" s="14" t="s">
        <v>49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3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2</v>
      </c>
      <c r="AG3" s="14">
        <v>3</v>
      </c>
      <c r="AH3" s="14">
        <v>4</v>
      </c>
      <c r="AI3" s="14">
        <f>SUM(C3:AH3)</f>
        <v>41</v>
      </c>
      <c r="AJ3" s="14" t="s">
        <v>50</v>
      </c>
      <c r="AK3" s="7" t="s">
        <v>41</v>
      </c>
      <c r="AL3" s="7" t="s">
        <v>42</v>
      </c>
      <c r="AM3" s="20">
        <f>SUM(C3:T3)</f>
        <v>21</v>
      </c>
      <c r="AN3" s="14" t="s">
        <v>50</v>
      </c>
      <c r="AO3" s="7" t="s">
        <v>41</v>
      </c>
      <c r="AP3" s="7" t="s">
        <v>42</v>
      </c>
      <c r="AQ3" s="20">
        <f>SUM(U3:AH3)</f>
        <v>20</v>
      </c>
      <c r="AR3" s="14" t="s">
        <v>50</v>
      </c>
      <c r="AS3" s="7" t="s">
        <v>41</v>
      </c>
      <c r="AT3" s="7" t="s">
        <v>42</v>
      </c>
    </row>
    <row r="4" spans="1:46" ht="35.25" customHeight="1">
      <c r="A4" s="14" t="str">
        <f>'Wyniki ucz'!A2</f>
        <v>A01</v>
      </c>
      <c r="B4" s="14" t="str">
        <f>'Wyniki ucz'!B2</f>
        <v>SP-Y1-152</v>
      </c>
      <c r="C4" s="14">
        <f>'Wyniki ucz'!C2</f>
        <v>1</v>
      </c>
      <c r="D4" s="14">
        <f>'Wyniki ucz'!D2</f>
        <v>1</v>
      </c>
      <c r="E4" s="14">
        <f>'Wyniki ucz'!E2</f>
        <v>0</v>
      </c>
      <c r="F4" s="14">
        <f>'Wyniki ucz'!F2</f>
        <v>0</v>
      </c>
      <c r="G4" s="14">
        <f>'Wyniki ucz'!G2</f>
        <v>0</v>
      </c>
      <c r="H4" s="14">
        <f>'Wyniki ucz'!H2</f>
        <v>0</v>
      </c>
      <c r="I4" s="14">
        <f>'Wyniki ucz'!I2</f>
        <v>0</v>
      </c>
      <c r="J4" s="14">
        <f>'Wyniki ucz'!J2</f>
        <v>1</v>
      </c>
      <c r="K4" s="14">
        <f>'Wyniki ucz'!K2</f>
        <v>0</v>
      </c>
      <c r="L4" s="14">
        <f>'Wyniki ucz'!L2</f>
        <v>1</v>
      </c>
      <c r="M4" s="14">
        <f>'Wyniki ucz'!M2</f>
        <v>1</v>
      </c>
      <c r="N4" s="14">
        <f>'Wyniki ucz'!N2</f>
        <v>1</v>
      </c>
      <c r="O4" s="14">
        <f>'Wyniki ucz'!O2</f>
        <v>1</v>
      </c>
      <c r="P4" s="14">
        <f>'Wyniki ucz'!P2</f>
        <v>1</v>
      </c>
      <c r="Q4" s="14">
        <f>'Wyniki ucz'!Q2</f>
        <v>1</v>
      </c>
      <c r="R4" s="14">
        <f>'Wyniki ucz'!R2</f>
        <v>1</v>
      </c>
      <c r="S4" s="14">
        <f>'Wyniki ucz'!S2</f>
        <v>0</v>
      </c>
      <c r="T4" s="14">
        <f>'Wyniki ucz'!T2</f>
        <v>0</v>
      </c>
      <c r="U4" s="14">
        <f>'Wyniki ucz'!U2</f>
        <v>1</v>
      </c>
      <c r="V4" s="14">
        <f>'Wyniki ucz'!V2</f>
        <v>0</v>
      </c>
      <c r="W4" s="14">
        <f>'Wyniki ucz'!W2</f>
        <v>0</v>
      </c>
      <c r="X4" s="14">
        <f>'Wyniki ucz'!X2</f>
        <v>0</v>
      </c>
      <c r="Y4" s="14">
        <f>'Wyniki ucz'!Y2</f>
        <v>0</v>
      </c>
      <c r="Z4" s="14">
        <f>'Wyniki ucz'!Z2</f>
        <v>1</v>
      </c>
      <c r="AA4" s="14">
        <f>'Wyniki ucz'!AA2</f>
        <v>1</v>
      </c>
      <c r="AB4" s="14">
        <f>'Wyniki ucz'!AB2</f>
        <v>0</v>
      </c>
      <c r="AC4" s="14">
        <f>'Wyniki ucz'!AC2</f>
        <v>0</v>
      </c>
      <c r="AD4" s="14">
        <f>'Wyniki ucz'!AD2</f>
        <v>0</v>
      </c>
      <c r="AE4" s="14">
        <f>'Wyniki ucz'!AE2</f>
        <v>1</v>
      </c>
      <c r="AF4" s="14">
        <f>'Wyniki ucz'!AF2</f>
        <v>1</v>
      </c>
      <c r="AG4" s="14">
        <f>'Wyniki ucz'!AG2</f>
        <v>0</v>
      </c>
      <c r="AH4" s="14">
        <f>'Wyniki ucz'!AH2</f>
        <v>0</v>
      </c>
      <c r="AI4" s="14">
        <f>SUM(C4:AH4)</f>
        <v>15</v>
      </c>
      <c r="AJ4" s="15">
        <f>AI4/'ANAL_UCZ JPOL_MAT'!$D$1</f>
        <v>0.36585365853658536</v>
      </c>
      <c r="AK4" s="7" t="str">
        <f>IF($AJ4&lt;=0.19,"Bardzo trudny",IF($AJ4&lt;=0.49,"Trudny",IF($AJ4&lt;=0.69,"Umiarkowanie trudny",IF($AJ4&lt;=0.79,"Łatwy",IF($AJ4&lt;=0.89,"Łatwy","Bardzo łatwy")))))</f>
        <v>Trudny</v>
      </c>
      <c r="AL4" s="8" t="str">
        <f>IF($AJ4&lt;=0.19,"Bardzo niskim",IF($AJ4&lt;=0.49,"Niskim",IF($AJ4&lt;=0.69,"Niżej zadawalającym",IF($AJ4&lt;=0.79,"Zadawalającym",IF($AJ4&lt;=0.89,"Dobrym","Bardzo dobrym")))))</f>
        <v>Niskim</v>
      </c>
      <c r="AM4" s="20">
        <f aca="true" t="shared" si="0" ref="AM4:AM76">SUM(C4:T4)</f>
        <v>10</v>
      </c>
      <c r="AN4" s="15">
        <f>AM4/$AM$3</f>
        <v>0.47619047619047616</v>
      </c>
      <c r="AO4" s="7" t="str">
        <f>IF($AN4&lt;=0.19,"Bardzo trudny",IF($AJ4&lt;=0.49,"Trudny",IF($AJ4&lt;=0.69,"Umiarkowanie trudny",IF($AJ4&lt;=0.79,"Łatwy",IF($AJ4&lt;=0.89,"Łatwy","Bardzo łatwy")))))</f>
        <v>Trudny</v>
      </c>
      <c r="AP4" s="8" t="str">
        <f>IF($AN4&lt;=0.19,"Bardzo niskim",IF($AN4&lt;=0.49,"Niskim",IF($AN4&lt;=0.69,"Niżej zadawalającym",IF($AN4&lt;=0.79,"Zadawalającym",IF($AN4&lt;=0.89,"Dobrym","Bardzo dobrym")))))</f>
        <v>Niskim</v>
      </c>
      <c r="AQ4" s="20">
        <f aca="true" t="shared" si="1" ref="AQ4:AQ76">SUM(U4:AH4)</f>
        <v>5</v>
      </c>
      <c r="AR4" s="15">
        <f>AQ4/$AQ$3</f>
        <v>0.25</v>
      </c>
      <c r="AS4" s="7" t="str">
        <f>IF($AR4&lt;=0.19,"Bardzo trudny",IF($AR4&lt;=0.49,"Trudny",IF($AR4&lt;=0.69,"Umiarkowanie trudny",IF($AR4&lt;=0.79,"Łatwy",IF($AR4&lt;=0.89,"Łatwy","Bardzo łatwy")))))</f>
        <v>Trudny</v>
      </c>
      <c r="AT4" s="8" t="str">
        <f>IF($AR4&lt;=0.19,"Bardzo niskim",IF($AR4&lt;=0.49,"Niskim",IF($AR4&lt;=0.69,"Niżej zadawalającym",IF($AR4&lt;=0.79,"Zadawalającym",IF($AR4&lt;=0.89,"Dobrym","Bardzo dobrym")))))</f>
        <v>Niskim</v>
      </c>
    </row>
    <row r="5" spans="1:46" ht="35.25" customHeight="1">
      <c r="A5" s="14" t="str">
        <f>'Wyniki ucz'!A3</f>
        <v>A02</v>
      </c>
      <c r="B5" s="14" t="str">
        <f>'Wyniki ucz'!B3</f>
        <v>SP-Y1-152</v>
      </c>
      <c r="C5" s="14">
        <f>'Wyniki ucz'!C3</f>
        <v>1</v>
      </c>
      <c r="D5" s="14">
        <f>'Wyniki ucz'!D3</f>
        <v>1</v>
      </c>
      <c r="E5" s="14">
        <f>'Wyniki ucz'!E3</f>
        <v>1</v>
      </c>
      <c r="F5" s="14">
        <f>'Wyniki ucz'!F3</f>
        <v>1</v>
      </c>
      <c r="G5" s="14">
        <f>'Wyniki ucz'!G3</f>
        <v>1</v>
      </c>
      <c r="H5" s="14">
        <f>'Wyniki ucz'!H3</f>
        <v>1</v>
      </c>
      <c r="I5" s="14">
        <f>'Wyniki ucz'!I3</f>
        <v>1</v>
      </c>
      <c r="J5" s="14">
        <f>'Wyniki ucz'!J3</f>
        <v>1</v>
      </c>
      <c r="K5" s="14">
        <f>'Wyniki ucz'!K3</f>
        <v>1</v>
      </c>
      <c r="L5" s="14">
        <f>'Wyniki ucz'!L3</f>
        <v>1</v>
      </c>
      <c r="M5" s="14">
        <f>'Wyniki ucz'!M3</f>
        <v>1</v>
      </c>
      <c r="N5" s="14">
        <f>'Wyniki ucz'!N3</f>
        <v>1</v>
      </c>
      <c r="O5" s="14">
        <f>'Wyniki ucz'!O3</f>
        <v>2</v>
      </c>
      <c r="P5" s="14">
        <f>'Wyniki ucz'!P3</f>
        <v>3</v>
      </c>
      <c r="Q5" s="14">
        <f>'Wyniki ucz'!Q3</f>
        <v>1</v>
      </c>
      <c r="R5" s="14">
        <f>'Wyniki ucz'!R3</f>
        <v>1</v>
      </c>
      <c r="S5" s="14">
        <f>'Wyniki ucz'!S3</f>
        <v>1</v>
      </c>
      <c r="T5" s="14">
        <f>'Wyniki ucz'!T3</f>
        <v>1</v>
      </c>
      <c r="U5" s="14">
        <f>'Wyniki ucz'!U3</f>
        <v>1</v>
      </c>
      <c r="V5" s="14">
        <f>'Wyniki ucz'!V3</f>
        <v>1</v>
      </c>
      <c r="W5" s="14">
        <f>'Wyniki ucz'!W3</f>
        <v>1</v>
      </c>
      <c r="X5" s="14">
        <f>'Wyniki ucz'!X3</f>
        <v>1</v>
      </c>
      <c r="Y5" s="14">
        <f>'Wyniki ucz'!Y3</f>
        <v>1</v>
      </c>
      <c r="Z5" s="14">
        <f>'Wyniki ucz'!Z3</f>
        <v>1</v>
      </c>
      <c r="AA5" s="14">
        <f>'Wyniki ucz'!AA3</f>
        <v>1</v>
      </c>
      <c r="AB5" s="14">
        <f>'Wyniki ucz'!AB3</f>
        <v>1</v>
      </c>
      <c r="AC5" s="14">
        <f>'Wyniki ucz'!AC3</f>
        <v>1</v>
      </c>
      <c r="AD5" s="14">
        <f>'Wyniki ucz'!AD3</f>
        <v>1</v>
      </c>
      <c r="AE5" s="14">
        <f>'Wyniki ucz'!AE3</f>
        <v>1</v>
      </c>
      <c r="AF5" s="14">
        <f>'Wyniki ucz'!AF3</f>
        <v>2</v>
      </c>
      <c r="AG5" s="14">
        <f>'Wyniki ucz'!AG3</f>
        <v>3</v>
      </c>
      <c r="AH5" s="14">
        <f>'Wyniki ucz'!AH3</f>
        <v>4</v>
      </c>
      <c r="AI5" s="14">
        <f aca="true" t="shared" si="2" ref="AI5:AI59">SUM(C5:AH5)</f>
        <v>41</v>
      </c>
      <c r="AJ5" s="15">
        <f>AI5/'ANAL_UCZ JPOL_MAT'!$D$1</f>
        <v>1</v>
      </c>
      <c r="AK5" s="7" t="str">
        <f aca="true" t="shared" si="3" ref="AK5:AK76">IF($AJ5&lt;=0.19,"Bardzo trudny",IF($AJ5&lt;=0.49,"Trudny",IF($AJ5&lt;=0.69,"Umiarkowanie trudny",IF($AJ5&lt;=0.79,"Łatwy",IF($AJ5&lt;=0.89,"Łatwy","Bardzo łatwy")))))</f>
        <v>Bardzo łatwy</v>
      </c>
      <c r="AL5" s="8" t="str">
        <f aca="true" t="shared" si="4" ref="AL5:AL76">IF($AJ5&lt;=0.19,"Bardzo niskim",IF($AJ5&lt;=0.49,"Niskim",IF($AJ5&lt;=0.69,"Niżej zadawalającym",IF($AJ5&lt;=0.79,"Zadawalającym",IF($AJ5&lt;=0.89,"Dobrym","Bardzo dobrym")))))</f>
        <v>Bardzo dobrym</v>
      </c>
      <c r="AM5" s="20">
        <f t="shared" si="0"/>
        <v>21</v>
      </c>
      <c r="AN5" s="15">
        <f aca="true" t="shared" si="5" ref="AN5:AN75">AM5/$AM$3</f>
        <v>1</v>
      </c>
      <c r="AO5" s="7" t="str">
        <f aca="true" t="shared" si="6" ref="AO5:AO76">IF($AN5&lt;=0.19,"Bardzo trudny",IF($AJ5&lt;=0.49,"Trudny",IF($AJ5&lt;=0.69,"Umiarkowanie trudny",IF($AJ5&lt;=0.79,"Łatwy",IF($AJ5&lt;=0.89,"Łatwy","Bardzo łatwy")))))</f>
        <v>Bardzo łatwy</v>
      </c>
      <c r="AP5" s="8" t="str">
        <f aca="true" t="shared" si="7" ref="AP5:AP76">IF($AN5&lt;=0.19,"Bardzo niskim",IF($AN5&lt;=0.49,"Niskim",IF($AN5&lt;=0.69,"Niżej zadawalającym",IF($AN5&lt;=0.79,"Zadawalającym",IF($AN5&lt;=0.89,"Dobrym","Bardzo dobrym")))))</f>
        <v>Bardzo dobrym</v>
      </c>
      <c r="AQ5" s="20">
        <f t="shared" si="1"/>
        <v>20</v>
      </c>
      <c r="AR5" s="15">
        <f aca="true" t="shared" si="8" ref="AR5:AR75">AQ5/$AQ$3</f>
        <v>1</v>
      </c>
      <c r="AS5" s="7" t="str">
        <f aca="true" t="shared" si="9" ref="AS5:AS76">IF($AR5&lt;=0.19,"Bardzo trudny",IF($AR5&lt;=0.49,"Trudny",IF($AR5&lt;=0.69,"Umiarkowanie trudny",IF($AR5&lt;=0.79,"Łatwy",IF($AR5&lt;=0.89,"Łatwy","Bardzo łatwy")))))</f>
        <v>Bardzo łatwy</v>
      </c>
      <c r="AT5" s="8" t="str">
        <f aca="true" t="shared" si="10" ref="AT5:AT76">IF($AR5&lt;=0.19,"Bardzo niskim",IF($AR5&lt;=0.49,"Niskim",IF($AR5&lt;=0.69,"Niżej zadawalającym",IF($AR5&lt;=0.79,"Zadawalającym",IF($AR5&lt;=0.89,"Dobrym","Bardzo dobrym")))))</f>
        <v>Bardzo dobrym</v>
      </c>
    </row>
    <row r="6" spans="1:46" ht="35.25" customHeight="1">
      <c r="A6" s="14" t="str">
        <f>'Wyniki ucz'!A4</f>
        <v>A03</v>
      </c>
      <c r="B6" s="14" t="str">
        <f>'Wyniki ucz'!B4</f>
        <v>SP-X1-152</v>
      </c>
      <c r="C6" s="14">
        <f>'Wyniki ucz'!C4</f>
        <v>1</v>
      </c>
      <c r="D6" s="14">
        <f>'Wyniki ucz'!D4</f>
        <v>1</v>
      </c>
      <c r="E6" s="14">
        <f>'Wyniki ucz'!E4</f>
        <v>1</v>
      </c>
      <c r="F6" s="14">
        <f>'Wyniki ucz'!F4</f>
        <v>1</v>
      </c>
      <c r="G6" s="14">
        <f>'Wyniki ucz'!G4</f>
        <v>1</v>
      </c>
      <c r="H6" s="14">
        <f>'Wyniki ucz'!H4</f>
        <v>0</v>
      </c>
      <c r="I6" s="14">
        <f>'Wyniki ucz'!I4</f>
        <v>0</v>
      </c>
      <c r="J6" s="14">
        <f>'Wyniki ucz'!J4</f>
        <v>1</v>
      </c>
      <c r="K6" s="14">
        <f>'Wyniki ucz'!K4</f>
        <v>0</v>
      </c>
      <c r="L6" s="14">
        <f>'Wyniki ucz'!L4</f>
        <v>1</v>
      </c>
      <c r="M6" s="14">
        <f>'Wyniki ucz'!M4</f>
        <v>1</v>
      </c>
      <c r="N6" s="14">
        <f>'Wyniki ucz'!N4</f>
        <v>1</v>
      </c>
      <c r="O6" s="14">
        <f>'Wyniki ucz'!O4</f>
        <v>0</v>
      </c>
      <c r="P6" s="14">
        <f>'Wyniki ucz'!P4</f>
        <v>1</v>
      </c>
      <c r="Q6" s="14">
        <f>'Wyniki ucz'!Q4</f>
        <v>1</v>
      </c>
      <c r="R6" s="14">
        <f>'Wyniki ucz'!R4</f>
        <v>1</v>
      </c>
      <c r="S6" s="14">
        <f>'Wyniki ucz'!S4</f>
        <v>0</v>
      </c>
      <c r="T6" s="14">
        <f>'Wyniki ucz'!T4</f>
        <v>1</v>
      </c>
      <c r="U6" s="14">
        <f>'Wyniki ucz'!U4</f>
        <v>1</v>
      </c>
      <c r="V6" s="14">
        <f>'Wyniki ucz'!V4</f>
        <v>0</v>
      </c>
      <c r="W6" s="14">
        <f>'Wyniki ucz'!W4</f>
        <v>0</v>
      </c>
      <c r="X6" s="14">
        <f>'Wyniki ucz'!X4</f>
        <v>0</v>
      </c>
      <c r="Y6" s="14">
        <f>'Wyniki ucz'!Y4</f>
        <v>1</v>
      </c>
      <c r="Z6" s="14">
        <f>'Wyniki ucz'!Z4</f>
        <v>0</v>
      </c>
      <c r="AA6" s="14">
        <f>'Wyniki ucz'!AA4</f>
        <v>0</v>
      </c>
      <c r="AB6" s="14">
        <f>'Wyniki ucz'!AB4</f>
        <v>0</v>
      </c>
      <c r="AC6" s="14">
        <f>'Wyniki ucz'!AC4</f>
        <v>1</v>
      </c>
      <c r="AD6" s="14">
        <f>'Wyniki ucz'!AD4</f>
        <v>1</v>
      </c>
      <c r="AE6" s="14">
        <f>'Wyniki ucz'!AE4</f>
        <v>1</v>
      </c>
      <c r="AF6" s="14">
        <f>'Wyniki ucz'!AF4</f>
        <v>1</v>
      </c>
      <c r="AG6" s="14">
        <f>'Wyniki ucz'!AG4</f>
        <v>2</v>
      </c>
      <c r="AH6" s="14">
        <f>'Wyniki ucz'!AH4</f>
        <v>0</v>
      </c>
      <c r="AI6" s="14">
        <f t="shared" si="2"/>
        <v>21</v>
      </c>
      <c r="AJ6" s="15">
        <f>AI6/'ANAL_UCZ JPOL_MAT'!$D$1</f>
        <v>0.5121951219512195</v>
      </c>
      <c r="AK6" s="7" t="str">
        <f t="shared" si="3"/>
        <v>Umiarkowanie trudny</v>
      </c>
      <c r="AL6" s="8" t="str">
        <f t="shared" si="4"/>
        <v>Niżej zadawalającym</v>
      </c>
      <c r="AM6" s="20">
        <f t="shared" si="0"/>
        <v>13</v>
      </c>
      <c r="AN6" s="15">
        <f t="shared" si="5"/>
        <v>0.6190476190476191</v>
      </c>
      <c r="AO6" s="7" t="str">
        <f t="shared" si="6"/>
        <v>Umiarkowanie trudny</v>
      </c>
      <c r="AP6" s="8" t="str">
        <f t="shared" si="7"/>
        <v>Niżej zadawalającym</v>
      </c>
      <c r="AQ6" s="20">
        <f t="shared" si="1"/>
        <v>8</v>
      </c>
      <c r="AR6" s="15">
        <f t="shared" si="8"/>
        <v>0.4</v>
      </c>
      <c r="AS6" s="7" t="str">
        <f t="shared" si="9"/>
        <v>Trudny</v>
      </c>
      <c r="AT6" s="8" t="str">
        <f t="shared" si="10"/>
        <v>Niskim</v>
      </c>
    </row>
    <row r="7" spans="1:46" ht="35.25" customHeight="1">
      <c r="A7" s="14" t="str">
        <f>'Wyniki ucz'!A5</f>
        <v>A04</v>
      </c>
      <c r="B7" s="14" t="str">
        <f>'Wyniki ucz'!B5</f>
        <v>SP-Y1-152</v>
      </c>
      <c r="C7" s="14">
        <f>'Wyniki ucz'!C5</f>
        <v>1</v>
      </c>
      <c r="D7" s="14">
        <f>'Wyniki ucz'!D5</f>
        <v>1</v>
      </c>
      <c r="E7" s="14">
        <f>'Wyniki ucz'!E5</f>
        <v>1</v>
      </c>
      <c r="F7" s="14">
        <f>'Wyniki ucz'!F5</f>
        <v>1</v>
      </c>
      <c r="G7" s="14">
        <f>'Wyniki ucz'!G5</f>
        <v>0</v>
      </c>
      <c r="H7" s="14">
        <f>'Wyniki ucz'!H5</f>
        <v>1</v>
      </c>
      <c r="I7" s="14">
        <f>'Wyniki ucz'!I5</f>
        <v>0</v>
      </c>
      <c r="J7" s="14">
        <f>'Wyniki ucz'!J5</f>
        <v>1</v>
      </c>
      <c r="K7" s="14">
        <f>'Wyniki ucz'!K5</f>
        <v>1</v>
      </c>
      <c r="L7" s="14">
        <f>'Wyniki ucz'!L5</f>
        <v>1</v>
      </c>
      <c r="M7" s="14">
        <f>'Wyniki ucz'!M5</f>
        <v>1</v>
      </c>
      <c r="N7" s="14">
        <f>'Wyniki ucz'!N5</f>
        <v>1</v>
      </c>
      <c r="O7" s="14">
        <f>'Wyniki ucz'!O5</f>
        <v>2</v>
      </c>
      <c r="P7" s="14">
        <f>'Wyniki ucz'!P5</f>
        <v>3</v>
      </c>
      <c r="Q7" s="14">
        <f>'Wyniki ucz'!Q5</f>
        <v>1</v>
      </c>
      <c r="R7" s="14">
        <f>'Wyniki ucz'!R5</f>
        <v>1</v>
      </c>
      <c r="S7" s="14">
        <f>'Wyniki ucz'!S5</f>
        <v>1</v>
      </c>
      <c r="T7" s="14">
        <f>'Wyniki ucz'!T5</f>
        <v>1</v>
      </c>
      <c r="U7" s="14">
        <f>'Wyniki ucz'!U5</f>
        <v>1</v>
      </c>
      <c r="V7" s="14">
        <f>'Wyniki ucz'!V5</f>
        <v>1</v>
      </c>
      <c r="W7" s="14">
        <f>'Wyniki ucz'!W5</f>
        <v>1</v>
      </c>
      <c r="X7" s="14">
        <f>'Wyniki ucz'!X5</f>
        <v>1</v>
      </c>
      <c r="Y7" s="14">
        <f>'Wyniki ucz'!Y5</f>
        <v>1</v>
      </c>
      <c r="Z7" s="14">
        <f>'Wyniki ucz'!Z5</f>
        <v>1</v>
      </c>
      <c r="AA7" s="14">
        <f>'Wyniki ucz'!AA5</f>
        <v>1</v>
      </c>
      <c r="AB7" s="14">
        <f>'Wyniki ucz'!AB5</f>
        <v>1</v>
      </c>
      <c r="AC7" s="14">
        <f>'Wyniki ucz'!AC5</f>
        <v>1</v>
      </c>
      <c r="AD7" s="14">
        <f>'Wyniki ucz'!AD5</f>
        <v>1</v>
      </c>
      <c r="AE7" s="14">
        <f>'Wyniki ucz'!AE5</f>
        <v>1</v>
      </c>
      <c r="AF7" s="14">
        <f>'Wyniki ucz'!AF5</f>
        <v>2</v>
      </c>
      <c r="AG7" s="14">
        <f>'Wyniki ucz'!AG5</f>
        <v>3</v>
      </c>
      <c r="AH7" s="14">
        <f>'Wyniki ucz'!AH5</f>
        <v>4</v>
      </c>
      <c r="AI7" s="14">
        <f t="shared" si="2"/>
        <v>39</v>
      </c>
      <c r="AJ7" s="15">
        <f>AI7/'ANAL_UCZ JPOL_MAT'!$D$1</f>
        <v>0.9512195121951219</v>
      </c>
      <c r="AK7" s="7" t="str">
        <f t="shared" si="3"/>
        <v>Bardzo łatwy</v>
      </c>
      <c r="AL7" s="8" t="str">
        <f t="shared" si="4"/>
        <v>Bardzo dobrym</v>
      </c>
      <c r="AM7" s="20">
        <f t="shared" si="0"/>
        <v>19</v>
      </c>
      <c r="AN7" s="15">
        <f t="shared" si="5"/>
        <v>0.9047619047619048</v>
      </c>
      <c r="AO7" s="7" t="str">
        <f t="shared" si="6"/>
        <v>Bardzo łatwy</v>
      </c>
      <c r="AP7" s="8" t="str">
        <f t="shared" si="7"/>
        <v>Bardzo dobrym</v>
      </c>
      <c r="AQ7" s="20">
        <f t="shared" si="1"/>
        <v>20</v>
      </c>
      <c r="AR7" s="15">
        <f t="shared" si="8"/>
        <v>1</v>
      </c>
      <c r="AS7" s="7" t="str">
        <f t="shared" si="9"/>
        <v>Bardzo łatwy</v>
      </c>
      <c r="AT7" s="8" t="str">
        <f t="shared" si="10"/>
        <v>Bardzo dobrym</v>
      </c>
    </row>
    <row r="8" spans="1:46" ht="35.25" customHeight="1">
      <c r="A8" s="14" t="str">
        <f>'Wyniki ucz'!A6</f>
        <v>A05</v>
      </c>
      <c r="B8" s="14" t="str">
        <f>'Wyniki ucz'!B6</f>
        <v>SP-X1-152</v>
      </c>
      <c r="C8" s="14">
        <f>'Wyniki ucz'!C6</f>
        <v>1</v>
      </c>
      <c r="D8" s="14">
        <f>'Wyniki ucz'!D6</f>
        <v>1</v>
      </c>
      <c r="E8" s="14">
        <f>'Wyniki ucz'!E6</f>
        <v>1</v>
      </c>
      <c r="F8" s="14">
        <f>'Wyniki ucz'!F6</f>
        <v>1</v>
      </c>
      <c r="G8" s="14">
        <f>'Wyniki ucz'!G6</f>
        <v>1</v>
      </c>
      <c r="H8" s="14">
        <f>'Wyniki ucz'!H6</f>
        <v>1</v>
      </c>
      <c r="I8" s="14">
        <f>'Wyniki ucz'!I6</f>
        <v>1</v>
      </c>
      <c r="J8" s="14">
        <f>'Wyniki ucz'!J6</f>
        <v>1</v>
      </c>
      <c r="K8" s="14">
        <f>'Wyniki ucz'!K6</f>
        <v>1</v>
      </c>
      <c r="L8" s="14">
        <f>'Wyniki ucz'!L6</f>
        <v>1</v>
      </c>
      <c r="M8" s="14">
        <f>'Wyniki ucz'!M6</f>
        <v>1</v>
      </c>
      <c r="N8" s="14">
        <f>'Wyniki ucz'!N6</f>
        <v>1</v>
      </c>
      <c r="O8" s="14">
        <f>'Wyniki ucz'!O6</f>
        <v>2</v>
      </c>
      <c r="P8" s="14">
        <f>'Wyniki ucz'!P6</f>
        <v>3</v>
      </c>
      <c r="Q8" s="14">
        <f>'Wyniki ucz'!Q6</f>
        <v>1</v>
      </c>
      <c r="R8" s="14">
        <f>'Wyniki ucz'!R6</f>
        <v>1</v>
      </c>
      <c r="S8" s="14">
        <f>'Wyniki ucz'!S6</f>
        <v>1</v>
      </c>
      <c r="T8" s="14">
        <f>'Wyniki ucz'!T6</f>
        <v>1</v>
      </c>
      <c r="U8" s="14">
        <f>'Wyniki ucz'!U6</f>
        <v>1</v>
      </c>
      <c r="V8" s="14">
        <f>'Wyniki ucz'!V6</f>
        <v>1</v>
      </c>
      <c r="W8" s="14">
        <f>'Wyniki ucz'!W6</f>
        <v>1</v>
      </c>
      <c r="X8" s="14">
        <f>'Wyniki ucz'!X6</f>
        <v>1</v>
      </c>
      <c r="Y8" s="14">
        <f>'Wyniki ucz'!Y6</f>
        <v>1</v>
      </c>
      <c r="Z8" s="14">
        <f>'Wyniki ucz'!Z6</f>
        <v>1</v>
      </c>
      <c r="AA8" s="14">
        <f>'Wyniki ucz'!AA6</f>
        <v>1</v>
      </c>
      <c r="AB8" s="14">
        <f>'Wyniki ucz'!AB6</f>
        <v>1</v>
      </c>
      <c r="AC8" s="14">
        <f>'Wyniki ucz'!AC6</f>
        <v>1</v>
      </c>
      <c r="AD8" s="14">
        <f>'Wyniki ucz'!AD6</f>
        <v>1</v>
      </c>
      <c r="AE8" s="14">
        <f>'Wyniki ucz'!AE6</f>
        <v>1</v>
      </c>
      <c r="AF8" s="14">
        <f>'Wyniki ucz'!AF6</f>
        <v>2</v>
      </c>
      <c r="AG8" s="14">
        <f>'Wyniki ucz'!AG6</f>
        <v>3</v>
      </c>
      <c r="AH8" s="14">
        <f>'Wyniki ucz'!AH6</f>
        <v>4</v>
      </c>
      <c r="AI8" s="14">
        <f t="shared" si="2"/>
        <v>41</v>
      </c>
      <c r="AJ8" s="15">
        <f>AI8/'ANAL_UCZ JPOL_MAT'!$D$1</f>
        <v>1</v>
      </c>
      <c r="AK8" s="7" t="str">
        <f t="shared" si="3"/>
        <v>Bardzo łatwy</v>
      </c>
      <c r="AL8" s="8" t="str">
        <f t="shared" si="4"/>
        <v>Bardzo dobrym</v>
      </c>
      <c r="AM8" s="20">
        <f t="shared" si="0"/>
        <v>21</v>
      </c>
      <c r="AN8" s="15">
        <f t="shared" si="5"/>
        <v>1</v>
      </c>
      <c r="AO8" s="7" t="str">
        <f t="shared" si="6"/>
        <v>Bardzo łatwy</v>
      </c>
      <c r="AP8" s="8" t="str">
        <f t="shared" si="7"/>
        <v>Bardzo dobrym</v>
      </c>
      <c r="AQ8" s="20">
        <f t="shared" si="1"/>
        <v>20</v>
      </c>
      <c r="AR8" s="15">
        <f t="shared" si="8"/>
        <v>1</v>
      </c>
      <c r="AS8" s="7" t="str">
        <f t="shared" si="9"/>
        <v>Bardzo łatwy</v>
      </c>
      <c r="AT8" s="8" t="str">
        <f t="shared" si="10"/>
        <v>Bardzo dobrym</v>
      </c>
    </row>
    <row r="9" spans="1:46" ht="35.25" customHeight="1">
      <c r="A9" s="14" t="str">
        <f>'Wyniki ucz'!A7</f>
        <v>A06</v>
      </c>
      <c r="B9" s="14" t="str">
        <f>'Wyniki ucz'!B7</f>
        <v>SP-Y1-152</v>
      </c>
      <c r="C9" s="14">
        <f>'Wyniki ucz'!C7</f>
        <v>0</v>
      </c>
      <c r="D9" s="14">
        <f>'Wyniki ucz'!D7</f>
        <v>1</v>
      </c>
      <c r="E9" s="14">
        <f>'Wyniki ucz'!E7</f>
        <v>0</v>
      </c>
      <c r="F9" s="14">
        <f>'Wyniki ucz'!F7</f>
        <v>0</v>
      </c>
      <c r="G9" s="14">
        <f>'Wyniki ucz'!G7</f>
        <v>0</v>
      </c>
      <c r="H9" s="14">
        <f>'Wyniki ucz'!H7</f>
        <v>1</v>
      </c>
      <c r="I9" s="14">
        <f>'Wyniki ucz'!I7</f>
        <v>0</v>
      </c>
      <c r="J9" s="14">
        <f>'Wyniki ucz'!J7</f>
        <v>0</v>
      </c>
      <c r="K9" s="14">
        <f>'Wyniki ucz'!K7</f>
        <v>1</v>
      </c>
      <c r="L9" s="14">
        <f>'Wyniki ucz'!L7</f>
        <v>0</v>
      </c>
      <c r="M9" s="14">
        <f>'Wyniki ucz'!M7</f>
        <v>1</v>
      </c>
      <c r="N9" s="14">
        <f>'Wyniki ucz'!N7</f>
        <v>1</v>
      </c>
      <c r="O9" s="14">
        <f>'Wyniki ucz'!O7</f>
        <v>2</v>
      </c>
      <c r="P9" s="14">
        <f>'Wyniki ucz'!P7</f>
        <v>0</v>
      </c>
      <c r="Q9" s="14">
        <f>'Wyniki ucz'!Q7</f>
        <v>0</v>
      </c>
      <c r="R9" s="14">
        <f>'Wyniki ucz'!R7</f>
        <v>0</v>
      </c>
      <c r="S9" s="14">
        <f>'Wyniki ucz'!S7</f>
        <v>0</v>
      </c>
      <c r="T9" s="14">
        <f>'Wyniki ucz'!T7</f>
        <v>0</v>
      </c>
      <c r="U9" s="14">
        <f>'Wyniki ucz'!U7</f>
        <v>0</v>
      </c>
      <c r="V9" s="14">
        <f>'Wyniki ucz'!V7</f>
        <v>0</v>
      </c>
      <c r="W9" s="14">
        <f>'Wyniki ucz'!W7</f>
        <v>0</v>
      </c>
      <c r="X9" s="14">
        <f>'Wyniki ucz'!X7</f>
        <v>0</v>
      </c>
      <c r="Y9" s="14">
        <f>'Wyniki ucz'!Y7</f>
        <v>1</v>
      </c>
      <c r="Z9" s="14">
        <f>'Wyniki ucz'!Z7</f>
        <v>0</v>
      </c>
      <c r="AA9" s="14">
        <f>'Wyniki ucz'!AA7</f>
        <v>0</v>
      </c>
      <c r="AB9" s="14">
        <f>'Wyniki ucz'!AB7</f>
        <v>0</v>
      </c>
      <c r="AC9" s="14">
        <f>'Wyniki ucz'!AC7</f>
        <v>1</v>
      </c>
      <c r="AD9" s="14">
        <f>'Wyniki ucz'!AD7</f>
        <v>1</v>
      </c>
      <c r="AE9" s="14">
        <f>'Wyniki ucz'!AE7</f>
        <v>1</v>
      </c>
      <c r="AF9" s="14">
        <f>'Wyniki ucz'!AF7</f>
        <v>1</v>
      </c>
      <c r="AG9" s="14">
        <f>'Wyniki ucz'!AG7</f>
        <v>0</v>
      </c>
      <c r="AH9" s="14">
        <f>'Wyniki ucz'!AH7</f>
        <v>0</v>
      </c>
      <c r="AI9" s="14">
        <f t="shared" si="2"/>
        <v>12</v>
      </c>
      <c r="AJ9" s="15">
        <f>AI9/'ANAL_UCZ JPOL_MAT'!$D$1</f>
        <v>0.2926829268292683</v>
      </c>
      <c r="AK9" s="7" t="str">
        <f t="shared" si="3"/>
        <v>Trudny</v>
      </c>
      <c r="AL9" s="8" t="str">
        <f t="shared" si="4"/>
        <v>Niskim</v>
      </c>
      <c r="AM9" s="20">
        <f t="shared" si="0"/>
        <v>7</v>
      </c>
      <c r="AN9" s="15">
        <f t="shared" si="5"/>
        <v>0.3333333333333333</v>
      </c>
      <c r="AO9" s="7" t="str">
        <f t="shared" si="6"/>
        <v>Trudny</v>
      </c>
      <c r="AP9" s="8" t="str">
        <f t="shared" si="7"/>
        <v>Niskim</v>
      </c>
      <c r="AQ9" s="20">
        <f t="shared" si="1"/>
        <v>5</v>
      </c>
      <c r="AR9" s="15">
        <f t="shared" si="8"/>
        <v>0.25</v>
      </c>
      <c r="AS9" s="7" t="str">
        <f t="shared" si="9"/>
        <v>Trudny</v>
      </c>
      <c r="AT9" s="8" t="str">
        <f t="shared" si="10"/>
        <v>Niskim</v>
      </c>
    </row>
    <row r="10" spans="1:46" ht="35.25" customHeight="1">
      <c r="A10" s="14" t="str">
        <f>'Wyniki ucz'!A8</f>
        <v>A07</v>
      </c>
      <c r="B10" s="14" t="str">
        <f>'Wyniki ucz'!B8</f>
        <v>SP-Y1-152</v>
      </c>
      <c r="C10" s="14">
        <f>'Wyniki ucz'!C8</f>
        <v>1</v>
      </c>
      <c r="D10" s="14">
        <f>'Wyniki ucz'!D8</f>
        <v>1</v>
      </c>
      <c r="E10" s="14">
        <f>'Wyniki ucz'!E8</f>
        <v>1</v>
      </c>
      <c r="F10" s="14">
        <f>'Wyniki ucz'!F8</f>
        <v>1</v>
      </c>
      <c r="G10" s="14">
        <f>'Wyniki ucz'!G8</f>
        <v>1</v>
      </c>
      <c r="H10" s="14">
        <f>'Wyniki ucz'!H8</f>
        <v>1</v>
      </c>
      <c r="I10" s="14">
        <f>'Wyniki ucz'!I8</f>
        <v>1</v>
      </c>
      <c r="J10" s="14">
        <f>'Wyniki ucz'!J8</f>
        <v>1</v>
      </c>
      <c r="K10" s="14">
        <f>'Wyniki ucz'!K8</f>
        <v>1</v>
      </c>
      <c r="L10" s="14">
        <f>'Wyniki ucz'!L8</f>
        <v>1</v>
      </c>
      <c r="M10" s="14">
        <f>'Wyniki ucz'!M8</f>
        <v>1</v>
      </c>
      <c r="N10" s="14">
        <f>'Wyniki ucz'!N8</f>
        <v>1</v>
      </c>
      <c r="O10" s="14">
        <f>'Wyniki ucz'!O8</f>
        <v>1</v>
      </c>
      <c r="P10" s="14">
        <f>'Wyniki ucz'!P8</f>
        <v>3</v>
      </c>
      <c r="Q10" s="14">
        <f>'Wyniki ucz'!Q8</f>
        <v>1</v>
      </c>
      <c r="R10" s="14">
        <f>'Wyniki ucz'!R8</f>
        <v>1</v>
      </c>
      <c r="S10" s="14">
        <f>'Wyniki ucz'!S8</f>
        <v>0</v>
      </c>
      <c r="T10" s="14">
        <f>'Wyniki ucz'!T8</f>
        <v>1</v>
      </c>
      <c r="U10" s="14">
        <f>'Wyniki ucz'!U8</f>
        <v>1</v>
      </c>
      <c r="V10" s="14">
        <f>'Wyniki ucz'!V8</f>
        <v>1</v>
      </c>
      <c r="W10" s="14">
        <f>'Wyniki ucz'!W8</f>
        <v>1</v>
      </c>
      <c r="X10" s="14">
        <f>'Wyniki ucz'!X8</f>
        <v>1</v>
      </c>
      <c r="Y10" s="14">
        <f>'Wyniki ucz'!Y8</f>
        <v>1</v>
      </c>
      <c r="Z10" s="14">
        <f>'Wyniki ucz'!Z8</f>
        <v>1</v>
      </c>
      <c r="AA10" s="14">
        <f>'Wyniki ucz'!AA8</f>
        <v>1</v>
      </c>
      <c r="AB10" s="14">
        <f>'Wyniki ucz'!AB8</f>
        <v>1</v>
      </c>
      <c r="AC10" s="14">
        <f>'Wyniki ucz'!AC8</f>
        <v>1</v>
      </c>
      <c r="AD10" s="14">
        <f>'Wyniki ucz'!AD8</f>
        <v>1</v>
      </c>
      <c r="AE10" s="14">
        <f>'Wyniki ucz'!AE8</f>
        <v>1</v>
      </c>
      <c r="AF10" s="14">
        <f>'Wyniki ucz'!AF8</f>
        <v>2</v>
      </c>
      <c r="AG10" s="14">
        <f>'Wyniki ucz'!AG8</f>
        <v>2</v>
      </c>
      <c r="AH10" s="14">
        <f>'Wyniki ucz'!AH8</f>
        <v>2</v>
      </c>
      <c r="AI10" s="14">
        <f t="shared" si="2"/>
        <v>36</v>
      </c>
      <c r="AJ10" s="15">
        <f>AI10/'ANAL_UCZ JPOL_MAT'!$D$1</f>
        <v>0.8780487804878049</v>
      </c>
      <c r="AK10" s="7" t="str">
        <f t="shared" si="3"/>
        <v>Łatwy</v>
      </c>
      <c r="AL10" s="8" t="str">
        <f t="shared" si="4"/>
        <v>Dobrym</v>
      </c>
      <c r="AM10" s="20">
        <f t="shared" si="0"/>
        <v>19</v>
      </c>
      <c r="AN10" s="15">
        <f t="shared" si="5"/>
        <v>0.9047619047619048</v>
      </c>
      <c r="AO10" s="7" t="str">
        <f t="shared" si="6"/>
        <v>Łatwy</v>
      </c>
      <c r="AP10" s="8" t="str">
        <f t="shared" si="7"/>
        <v>Bardzo dobrym</v>
      </c>
      <c r="AQ10" s="20">
        <f t="shared" si="1"/>
        <v>17</v>
      </c>
      <c r="AR10" s="15">
        <f t="shared" si="8"/>
        <v>0.85</v>
      </c>
      <c r="AS10" s="7" t="str">
        <f t="shared" si="9"/>
        <v>Łatwy</v>
      </c>
      <c r="AT10" s="8" t="str">
        <f t="shared" si="10"/>
        <v>Dobrym</v>
      </c>
    </row>
    <row r="11" spans="1:46" ht="35.25" customHeight="1">
      <c r="A11" s="14" t="str">
        <f>'Wyniki ucz'!A9</f>
        <v>A08</v>
      </c>
      <c r="B11" s="14" t="str">
        <f>'Wyniki ucz'!B9</f>
        <v>SP-X1-152</v>
      </c>
      <c r="C11" s="14">
        <f>'Wyniki ucz'!C9</f>
        <v>1</v>
      </c>
      <c r="D11" s="14">
        <f>'Wyniki ucz'!D9</f>
        <v>1</v>
      </c>
      <c r="E11" s="14">
        <f>'Wyniki ucz'!E9</f>
        <v>1</v>
      </c>
      <c r="F11" s="14">
        <f>'Wyniki ucz'!F9</f>
        <v>1</v>
      </c>
      <c r="G11" s="14">
        <f>'Wyniki ucz'!G9</f>
        <v>1</v>
      </c>
      <c r="H11" s="14">
        <f>'Wyniki ucz'!H9</f>
        <v>1</v>
      </c>
      <c r="I11" s="14">
        <f>'Wyniki ucz'!I9</f>
        <v>0</v>
      </c>
      <c r="J11" s="14">
        <f>'Wyniki ucz'!J9</f>
        <v>1</v>
      </c>
      <c r="K11" s="14">
        <f>'Wyniki ucz'!K9</f>
        <v>1</v>
      </c>
      <c r="L11" s="14">
        <f>'Wyniki ucz'!L9</f>
        <v>1</v>
      </c>
      <c r="M11" s="14">
        <f>'Wyniki ucz'!M9</f>
        <v>1</v>
      </c>
      <c r="N11" s="14">
        <f>'Wyniki ucz'!N9</f>
        <v>1</v>
      </c>
      <c r="O11" s="14">
        <f>'Wyniki ucz'!O9</f>
        <v>2</v>
      </c>
      <c r="P11" s="14">
        <f>'Wyniki ucz'!P9</f>
        <v>3</v>
      </c>
      <c r="Q11" s="14">
        <f>'Wyniki ucz'!Q9</f>
        <v>1</v>
      </c>
      <c r="R11" s="14">
        <f>'Wyniki ucz'!R9</f>
        <v>1</v>
      </c>
      <c r="S11" s="14">
        <f>'Wyniki ucz'!S9</f>
        <v>1</v>
      </c>
      <c r="T11" s="14">
        <f>'Wyniki ucz'!T9</f>
        <v>1</v>
      </c>
      <c r="U11" s="14">
        <f>'Wyniki ucz'!U9</f>
        <v>1</v>
      </c>
      <c r="V11" s="14">
        <f>'Wyniki ucz'!V9</f>
        <v>0</v>
      </c>
      <c r="W11" s="14">
        <f>'Wyniki ucz'!W9</f>
        <v>1</v>
      </c>
      <c r="X11" s="14">
        <f>'Wyniki ucz'!X9</f>
        <v>1</v>
      </c>
      <c r="Y11" s="14">
        <f>'Wyniki ucz'!Y9</f>
        <v>1</v>
      </c>
      <c r="Z11" s="14">
        <f>'Wyniki ucz'!Z9</f>
        <v>1</v>
      </c>
      <c r="AA11" s="14">
        <f>'Wyniki ucz'!AA9</f>
        <v>1</v>
      </c>
      <c r="AB11" s="14">
        <f>'Wyniki ucz'!AB9</f>
        <v>1</v>
      </c>
      <c r="AC11" s="14">
        <f>'Wyniki ucz'!AC9</f>
        <v>0</v>
      </c>
      <c r="AD11" s="14">
        <f>'Wyniki ucz'!AD9</f>
        <v>1</v>
      </c>
      <c r="AE11" s="14">
        <f>'Wyniki ucz'!AE9</f>
        <v>1</v>
      </c>
      <c r="AF11" s="14">
        <f>'Wyniki ucz'!AF9</f>
        <v>2</v>
      </c>
      <c r="AG11" s="14">
        <f>'Wyniki ucz'!AG9</f>
        <v>3</v>
      </c>
      <c r="AH11" s="14">
        <f>'Wyniki ucz'!AH9</f>
        <v>4</v>
      </c>
      <c r="AI11" s="14">
        <f t="shared" si="2"/>
        <v>38</v>
      </c>
      <c r="AJ11" s="15">
        <f>AI11/'ANAL_UCZ JPOL_MAT'!$D$1</f>
        <v>0.926829268292683</v>
      </c>
      <c r="AK11" s="7" t="str">
        <f t="shared" si="3"/>
        <v>Bardzo łatwy</v>
      </c>
      <c r="AL11" s="8" t="str">
        <f t="shared" si="4"/>
        <v>Bardzo dobrym</v>
      </c>
      <c r="AM11" s="20">
        <f t="shared" si="0"/>
        <v>20</v>
      </c>
      <c r="AN11" s="15">
        <f t="shared" si="5"/>
        <v>0.9523809523809523</v>
      </c>
      <c r="AO11" s="7" t="str">
        <f t="shared" si="6"/>
        <v>Bardzo łatwy</v>
      </c>
      <c r="AP11" s="8" t="str">
        <f t="shared" si="7"/>
        <v>Bardzo dobrym</v>
      </c>
      <c r="AQ11" s="20">
        <f t="shared" si="1"/>
        <v>18</v>
      </c>
      <c r="AR11" s="15">
        <f t="shared" si="8"/>
        <v>0.9</v>
      </c>
      <c r="AS11" s="7" t="str">
        <f t="shared" si="9"/>
        <v>Bardzo łatwy</v>
      </c>
      <c r="AT11" s="8" t="str">
        <f t="shared" si="10"/>
        <v>Bardzo dobrym</v>
      </c>
    </row>
    <row r="12" spans="1:46" ht="35.25" customHeight="1">
      <c r="A12" s="14" t="str">
        <f>'Wyniki ucz'!A10</f>
        <v>A09</v>
      </c>
      <c r="B12" s="14" t="str">
        <f>'Wyniki ucz'!B10</f>
        <v>SP-Y1-152</v>
      </c>
      <c r="C12" s="14">
        <f>'Wyniki ucz'!C10</f>
        <v>1</v>
      </c>
      <c r="D12" s="14">
        <f>'Wyniki ucz'!D10</f>
        <v>1</v>
      </c>
      <c r="E12" s="14">
        <f>'Wyniki ucz'!E10</f>
        <v>1</v>
      </c>
      <c r="F12" s="14">
        <f>'Wyniki ucz'!F10</f>
        <v>1</v>
      </c>
      <c r="G12" s="14">
        <f>'Wyniki ucz'!G10</f>
        <v>0</v>
      </c>
      <c r="H12" s="14">
        <f>'Wyniki ucz'!H10</f>
        <v>1</v>
      </c>
      <c r="I12" s="14">
        <f>'Wyniki ucz'!I10</f>
        <v>0</v>
      </c>
      <c r="J12" s="14">
        <f>'Wyniki ucz'!J10</f>
        <v>1</v>
      </c>
      <c r="K12" s="14">
        <f>'Wyniki ucz'!K10</f>
        <v>1</v>
      </c>
      <c r="L12" s="14">
        <f>'Wyniki ucz'!L10</f>
        <v>1</v>
      </c>
      <c r="M12" s="14">
        <f>'Wyniki ucz'!M10</f>
        <v>1</v>
      </c>
      <c r="N12" s="14">
        <f>'Wyniki ucz'!N10</f>
        <v>1</v>
      </c>
      <c r="O12" s="14">
        <f>'Wyniki ucz'!O10</f>
        <v>1</v>
      </c>
      <c r="P12" s="14">
        <f>'Wyniki ucz'!P10</f>
        <v>3</v>
      </c>
      <c r="Q12" s="14">
        <f>'Wyniki ucz'!Q10</f>
        <v>1</v>
      </c>
      <c r="R12" s="14">
        <f>'Wyniki ucz'!R10</f>
        <v>1</v>
      </c>
      <c r="S12" s="14">
        <f>'Wyniki ucz'!S10</f>
        <v>1</v>
      </c>
      <c r="T12" s="14">
        <f>'Wyniki ucz'!T10</f>
        <v>1</v>
      </c>
      <c r="U12" s="14">
        <f>'Wyniki ucz'!U10</f>
        <v>1</v>
      </c>
      <c r="V12" s="14">
        <f>'Wyniki ucz'!V10</f>
        <v>0</v>
      </c>
      <c r="W12" s="14">
        <f>'Wyniki ucz'!W10</f>
        <v>1</v>
      </c>
      <c r="X12" s="14">
        <f>'Wyniki ucz'!X10</f>
        <v>1</v>
      </c>
      <c r="Y12" s="14">
        <f>'Wyniki ucz'!Y10</f>
        <v>1</v>
      </c>
      <c r="Z12" s="14">
        <f>'Wyniki ucz'!Z10</f>
        <v>1</v>
      </c>
      <c r="AA12" s="14">
        <f>'Wyniki ucz'!AA10</f>
        <v>1</v>
      </c>
      <c r="AB12" s="14">
        <f>'Wyniki ucz'!AB10</f>
        <v>1</v>
      </c>
      <c r="AC12" s="14">
        <f>'Wyniki ucz'!AC10</f>
        <v>1</v>
      </c>
      <c r="AD12" s="14">
        <f>'Wyniki ucz'!AD10</f>
        <v>1</v>
      </c>
      <c r="AE12" s="14">
        <f>'Wyniki ucz'!AE10</f>
        <v>1</v>
      </c>
      <c r="AF12" s="14">
        <f>'Wyniki ucz'!AF10</f>
        <v>2</v>
      </c>
      <c r="AG12" s="14">
        <f>'Wyniki ucz'!AG10</f>
        <v>3</v>
      </c>
      <c r="AH12" s="14">
        <f>'Wyniki ucz'!AH10</f>
        <v>4</v>
      </c>
      <c r="AI12" s="14">
        <f t="shared" si="2"/>
        <v>37</v>
      </c>
      <c r="AJ12" s="15">
        <f>AI12/'ANAL_UCZ JPOL_MAT'!$D$1</f>
        <v>0.9024390243902439</v>
      </c>
      <c r="AK12" s="7" t="str">
        <f t="shared" si="3"/>
        <v>Bardzo łatwy</v>
      </c>
      <c r="AL12" s="8" t="str">
        <f t="shared" si="4"/>
        <v>Bardzo dobrym</v>
      </c>
      <c r="AM12" s="20">
        <f t="shared" si="0"/>
        <v>18</v>
      </c>
      <c r="AN12" s="15">
        <f t="shared" si="5"/>
        <v>0.8571428571428571</v>
      </c>
      <c r="AO12" s="7" t="str">
        <f t="shared" si="6"/>
        <v>Bardzo łatwy</v>
      </c>
      <c r="AP12" s="8" t="str">
        <f t="shared" si="7"/>
        <v>Dobrym</v>
      </c>
      <c r="AQ12" s="20">
        <f t="shared" si="1"/>
        <v>19</v>
      </c>
      <c r="AR12" s="15">
        <f t="shared" si="8"/>
        <v>0.95</v>
      </c>
      <c r="AS12" s="7" t="str">
        <f t="shared" si="9"/>
        <v>Bardzo łatwy</v>
      </c>
      <c r="AT12" s="8" t="str">
        <f t="shared" si="10"/>
        <v>Bardzo dobrym</v>
      </c>
    </row>
    <row r="13" spans="1:46" ht="35.25" customHeight="1">
      <c r="A13" s="14" t="str">
        <f>'Wyniki ucz'!A11</f>
        <v>A10</v>
      </c>
      <c r="B13" s="14" t="str">
        <f>'Wyniki ucz'!B11</f>
        <v>SP-X1-152</v>
      </c>
      <c r="C13" s="14">
        <f>'Wyniki ucz'!C11</f>
        <v>1</v>
      </c>
      <c r="D13" s="14">
        <f>'Wyniki ucz'!D11</f>
        <v>1</v>
      </c>
      <c r="E13" s="14">
        <f>'Wyniki ucz'!E11</f>
        <v>1</v>
      </c>
      <c r="F13" s="14">
        <f>'Wyniki ucz'!F11</f>
        <v>1</v>
      </c>
      <c r="G13" s="14">
        <f>'Wyniki ucz'!G11</f>
        <v>1</v>
      </c>
      <c r="H13" s="14">
        <f>'Wyniki ucz'!H11</f>
        <v>1</v>
      </c>
      <c r="I13" s="14">
        <f>'Wyniki ucz'!I11</f>
        <v>0</v>
      </c>
      <c r="J13" s="14">
        <f>'Wyniki ucz'!J11</f>
        <v>1</v>
      </c>
      <c r="K13" s="14">
        <f>'Wyniki ucz'!K11</f>
        <v>1</v>
      </c>
      <c r="L13" s="14">
        <f>'Wyniki ucz'!L11</f>
        <v>1</v>
      </c>
      <c r="M13" s="14">
        <f>'Wyniki ucz'!M11</f>
        <v>1</v>
      </c>
      <c r="N13" s="14">
        <f>'Wyniki ucz'!N11</f>
        <v>1</v>
      </c>
      <c r="O13" s="14">
        <f>'Wyniki ucz'!O11</f>
        <v>2</v>
      </c>
      <c r="P13" s="14">
        <f>'Wyniki ucz'!P11</f>
        <v>1</v>
      </c>
      <c r="Q13" s="14">
        <f>'Wyniki ucz'!Q11</f>
        <v>1</v>
      </c>
      <c r="R13" s="14">
        <f>'Wyniki ucz'!R11</f>
        <v>1</v>
      </c>
      <c r="S13" s="14">
        <f>'Wyniki ucz'!S11</f>
        <v>1</v>
      </c>
      <c r="T13" s="14">
        <f>'Wyniki ucz'!T11</f>
        <v>1</v>
      </c>
      <c r="U13" s="14">
        <f>'Wyniki ucz'!U11</f>
        <v>1</v>
      </c>
      <c r="V13" s="14">
        <f>'Wyniki ucz'!V11</f>
        <v>1</v>
      </c>
      <c r="W13" s="14">
        <f>'Wyniki ucz'!W11</f>
        <v>1</v>
      </c>
      <c r="X13" s="14">
        <f>'Wyniki ucz'!X11</f>
        <v>0</v>
      </c>
      <c r="Y13" s="14">
        <f>'Wyniki ucz'!Y11</f>
        <v>0</v>
      </c>
      <c r="Z13" s="14">
        <f>'Wyniki ucz'!Z11</f>
        <v>1</v>
      </c>
      <c r="AA13" s="14">
        <f>'Wyniki ucz'!AA11</f>
        <v>1</v>
      </c>
      <c r="AB13" s="14">
        <f>'Wyniki ucz'!AB11</f>
        <v>1</v>
      </c>
      <c r="AC13" s="14">
        <f>'Wyniki ucz'!AC11</f>
        <v>0</v>
      </c>
      <c r="AD13" s="14">
        <f>'Wyniki ucz'!AD11</f>
        <v>1</v>
      </c>
      <c r="AE13" s="14">
        <f>'Wyniki ucz'!AE11</f>
        <v>1</v>
      </c>
      <c r="AF13" s="14">
        <f>'Wyniki ucz'!AF11</f>
        <v>2</v>
      </c>
      <c r="AG13" s="14">
        <f>'Wyniki ucz'!AG11</f>
        <v>3</v>
      </c>
      <c r="AH13" s="14">
        <f>'Wyniki ucz'!AH11</f>
        <v>4</v>
      </c>
      <c r="AI13" s="14">
        <f t="shared" si="2"/>
        <v>35</v>
      </c>
      <c r="AJ13" s="15">
        <f>AI13/'ANAL_UCZ JPOL_MAT'!$D$1</f>
        <v>0.8536585365853658</v>
      </c>
      <c r="AK13" s="7" t="str">
        <f t="shared" si="3"/>
        <v>Łatwy</v>
      </c>
      <c r="AL13" s="8" t="str">
        <f t="shared" si="4"/>
        <v>Dobrym</v>
      </c>
      <c r="AM13" s="20">
        <f t="shared" si="0"/>
        <v>18</v>
      </c>
      <c r="AN13" s="15">
        <f t="shared" si="5"/>
        <v>0.8571428571428571</v>
      </c>
      <c r="AO13" s="7" t="str">
        <f t="shared" si="6"/>
        <v>Łatwy</v>
      </c>
      <c r="AP13" s="8" t="str">
        <f t="shared" si="7"/>
        <v>Dobrym</v>
      </c>
      <c r="AQ13" s="20">
        <f t="shared" si="1"/>
        <v>17</v>
      </c>
      <c r="AR13" s="15">
        <f t="shared" si="8"/>
        <v>0.85</v>
      </c>
      <c r="AS13" s="7" t="str">
        <f t="shared" si="9"/>
        <v>Łatwy</v>
      </c>
      <c r="AT13" s="8" t="str">
        <f t="shared" si="10"/>
        <v>Dobrym</v>
      </c>
    </row>
    <row r="14" spans="1:46" ht="35.25" customHeight="1">
      <c r="A14" s="14" t="str">
        <f>'Wyniki ucz'!A12</f>
        <v>A11</v>
      </c>
      <c r="B14" s="14" t="str">
        <f>'Wyniki ucz'!B12</f>
        <v>SP-X1-152</v>
      </c>
      <c r="C14" s="14">
        <f>'Wyniki ucz'!C12</f>
        <v>1</v>
      </c>
      <c r="D14" s="14">
        <f>'Wyniki ucz'!D12</f>
        <v>1</v>
      </c>
      <c r="E14" s="14">
        <f>'Wyniki ucz'!E12</f>
        <v>1</v>
      </c>
      <c r="F14" s="14">
        <f>'Wyniki ucz'!F12</f>
        <v>0</v>
      </c>
      <c r="G14" s="14">
        <f>'Wyniki ucz'!G12</f>
        <v>1</v>
      </c>
      <c r="H14" s="14">
        <f>'Wyniki ucz'!H12</f>
        <v>1</v>
      </c>
      <c r="I14" s="14">
        <f>'Wyniki ucz'!I12</f>
        <v>0</v>
      </c>
      <c r="J14" s="14">
        <f>'Wyniki ucz'!J12</f>
        <v>1</v>
      </c>
      <c r="K14" s="14">
        <f>'Wyniki ucz'!K12</f>
        <v>1</v>
      </c>
      <c r="L14" s="14">
        <f>'Wyniki ucz'!L12</f>
        <v>1</v>
      </c>
      <c r="M14" s="14">
        <f>'Wyniki ucz'!M12</f>
        <v>1</v>
      </c>
      <c r="N14" s="14">
        <f>'Wyniki ucz'!N12</f>
        <v>0</v>
      </c>
      <c r="O14" s="14">
        <f>'Wyniki ucz'!O12</f>
        <v>2</v>
      </c>
      <c r="P14" s="14">
        <f>'Wyniki ucz'!P12</f>
        <v>3</v>
      </c>
      <c r="Q14" s="14">
        <f>'Wyniki ucz'!Q12</f>
        <v>1</v>
      </c>
      <c r="R14" s="14">
        <f>'Wyniki ucz'!R12</f>
        <v>1</v>
      </c>
      <c r="S14" s="14">
        <f>'Wyniki ucz'!S12</f>
        <v>1</v>
      </c>
      <c r="T14" s="14">
        <f>'Wyniki ucz'!T12</f>
        <v>0</v>
      </c>
      <c r="U14" s="14">
        <f>'Wyniki ucz'!U12</f>
        <v>1</v>
      </c>
      <c r="V14" s="14">
        <f>'Wyniki ucz'!V12</f>
        <v>0</v>
      </c>
      <c r="W14" s="14">
        <f>'Wyniki ucz'!W12</f>
        <v>1</v>
      </c>
      <c r="X14" s="14">
        <f>'Wyniki ucz'!X12</f>
        <v>0</v>
      </c>
      <c r="Y14" s="14">
        <f>'Wyniki ucz'!Y12</f>
        <v>1</v>
      </c>
      <c r="Z14" s="14">
        <f>'Wyniki ucz'!Z12</f>
        <v>0</v>
      </c>
      <c r="AA14" s="14">
        <f>'Wyniki ucz'!AA12</f>
        <v>0</v>
      </c>
      <c r="AB14" s="14">
        <f>'Wyniki ucz'!AB12</f>
        <v>0</v>
      </c>
      <c r="AC14" s="14">
        <f>'Wyniki ucz'!AC12</f>
        <v>1</v>
      </c>
      <c r="AD14" s="14">
        <f>'Wyniki ucz'!AD12</f>
        <v>1</v>
      </c>
      <c r="AE14" s="14">
        <f>'Wyniki ucz'!AE12</f>
        <v>0</v>
      </c>
      <c r="AF14" s="14">
        <f>'Wyniki ucz'!AF12</f>
        <v>2</v>
      </c>
      <c r="AG14" s="14">
        <f>'Wyniki ucz'!AG12</f>
        <v>0</v>
      </c>
      <c r="AH14" s="14">
        <f>'Wyniki ucz'!AH12</f>
        <v>0</v>
      </c>
      <c r="AI14" s="14">
        <f t="shared" si="2"/>
        <v>24</v>
      </c>
      <c r="AJ14" s="15">
        <f>AI14/'ANAL_UCZ JPOL_MAT'!$D$1</f>
        <v>0.5853658536585366</v>
      </c>
      <c r="AK14" s="7" t="str">
        <f t="shared" si="3"/>
        <v>Umiarkowanie trudny</v>
      </c>
      <c r="AL14" s="8" t="str">
        <f t="shared" si="4"/>
        <v>Niżej zadawalającym</v>
      </c>
      <c r="AM14" s="20">
        <f t="shared" si="0"/>
        <v>17</v>
      </c>
      <c r="AN14" s="15">
        <f t="shared" si="5"/>
        <v>0.8095238095238095</v>
      </c>
      <c r="AO14" s="7" t="str">
        <f t="shared" si="6"/>
        <v>Umiarkowanie trudny</v>
      </c>
      <c r="AP14" s="8" t="str">
        <f t="shared" si="7"/>
        <v>Dobrym</v>
      </c>
      <c r="AQ14" s="20">
        <f t="shared" si="1"/>
        <v>7</v>
      </c>
      <c r="AR14" s="15">
        <f t="shared" si="8"/>
        <v>0.35</v>
      </c>
      <c r="AS14" s="7" t="str">
        <f t="shared" si="9"/>
        <v>Trudny</v>
      </c>
      <c r="AT14" s="8" t="str">
        <f t="shared" si="10"/>
        <v>Niskim</v>
      </c>
    </row>
    <row r="15" spans="1:46" ht="35.25" customHeight="1">
      <c r="A15" s="14" t="str">
        <f>'Wyniki ucz'!A13</f>
        <v>A12</v>
      </c>
      <c r="B15" s="14" t="str">
        <f>'Wyniki ucz'!B13</f>
        <v>SP-Y1-152</v>
      </c>
      <c r="C15" s="14">
        <f>'Wyniki ucz'!C13</f>
        <v>1</v>
      </c>
      <c r="D15" s="14">
        <f>'Wyniki ucz'!D13</f>
        <v>1</v>
      </c>
      <c r="E15" s="14">
        <f>'Wyniki ucz'!E13</f>
        <v>1</v>
      </c>
      <c r="F15" s="14">
        <f>'Wyniki ucz'!F13</f>
        <v>1</v>
      </c>
      <c r="G15" s="14">
        <f>'Wyniki ucz'!G13</f>
        <v>1</v>
      </c>
      <c r="H15" s="14">
        <f>'Wyniki ucz'!H13</f>
        <v>1</v>
      </c>
      <c r="I15" s="14">
        <f>'Wyniki ucz'!I13</f>
        <v>0</v>
      </c>
      <c r="J15" s="14">
        <f>'Wyniki ucz'!J13</f>
        <v>1</v>
      </c>
      <c r="K15" s="14">
        <f>'Wyniki ucz'!K13</f>
        <v>1</v>
      </c>
      <c r="L15" s="14">
        <f>'Wyniki ucz'!L13</f>
        <v>0</v>
      </c>
      <c r="M15" s="14">
        <f>'Wyniki ucz'!M13</f>
        <v>1</v>
      </c>
      <c r="N15" s="14">
        <f>'Wyniki ucz'!N13</f>
        <v>1</v>
      </c>
      <c r="O15" s="14">
        <f>'Wyniki ucz'!O13</f>
        <v>1</v>
      </c>
      <c r="P15" s="14">
        <f>'Wyniki ucz'!P13</f>
        <v>3</v>
      </c>
      <c r="Q15" s="14">
        <f>'Wyniki ucz'!Q13</f>
        <v>1</v>
      </c>
      <c r="R15" s="14">
        <f>'Wyniki ucz'!R13</f>
        <v>1</v>
      </c>
      <c r="S15" s="14">
        <f>'Wyniki ucz'!S13</f>
        <v>1</v>
      </c>
      <c r="T15" s="14">
        <f>'Wyniki ucz'!T13</f>
        <v>1</v>
      </c>
      <c r="U15" s="14">
        <f>'Wyniki ucz'!U13</f>
        <v>1</v>
      </c>
      <c r="V15" s="14">
        <f>'Wyniki ucz'!V13</f>
        <v>0</v>
      </c>
      <c r="W15" s="14">
        <f>'Wyniki ucz'!W13</f>
        <v>1</v>
      </c>
      <c r="X15" s="14">
        <f>'Wyniki ucz'!X13</f>
        <v>1</v>
      </c>
      <c r="Y15" s="14">
        <f>'Wyniki ucz'!Y13</f>
        <v>1</v>
      </c>
      <c r="Z15" s="14">
        <f>'Wyniki ucz'!Z13</f>
        <v>1</v>
      </c>
      <c r="AA15" s="14">
        <f>'Wyniki ucz'!AA13</f>
        <v>1</v>
      </c>
      <c r="AB15" s="14">
        <f>'Wyniki ucz'!AB13</f>
        <v>1</v>
      </c>
      <c r="AC15" s="14">
        <f>'Wyniki ucz'!AC13</f>
        <v>1</v>
      </c>
      <c r="AD15" s="14">
        <f>'Wyniki ucz'!AD13</f>
        <v>1</v>
      </c>
      <c r="AE15" s="14">
        <f>'Wyniki ucz'!AE13</f>
        <v>1</v>
      </c>
      <c r="AF15" s="14">
        <f>'Wyniki ucz'!AF13</f>
        <v>1</v>
      </c>
      <c r="AG15" s="14">
        <f>'Wyniki ucz'!AG13</f>
        <v>3</v>
      </c>
      <c r="AH15" s="14">
        <f>'Wyniki ucz'!AH13</f>
        <v>4</v>
      </c>
      <c r="AI15" s="14">
        <f t="shared" si="2"/>
        <v>36</v>
      </c>
      <c r="AJ15" s="15">
        <f>AI15/'ANAL_UCZ JPOL_MAT'!$D$1</f>
        <v>0.8780487804878049</v>
      </c>
      <c r="AK15" s="7" t="str">
        <f t="shared" si="3"/>
        <v>Łatwy</v>
      </c>
      <c r="AL15" s="8" t="str">
        <f t="shared" si="4"/>
        <v>Dobrym</v>
      </c>
      <c r="AM15" s="20">
        <f t="shared" si="0"/>
        <v>18</v>
      </c>
      <c r="AN15" s="15">
        <f t="shared" si="5"/>
        <v>0.8571428571428571</v>
      </c>
      <c r="AO15" s="7" t="str">
        <f t="shared" si="6"/>
        <v>Łatwy</v>
      </c>
      <c r="AP15" s="8" t="str">
        <f t="shared" si="7"/>
        <v>Dobrym</v>
      </c>
      <c r="AQ15" s="20">
        <f t="shared" si="1"/>
        <v>18</v>
      </c>
      <c r="AR15" s="15">
        <f t="shared" si="8"/>
        <v>0.9</v>
      </c>
      <c r="AS15" s="7" t="str">
        <f t="shared" si="9"/>
        <v>Bardzo łatwy</v>
      </c>
      <c r="AT15" s="8" t="str">
        <f t="shared" si="10"/>
        <v>Bardzo dobrym</v>
      </c>
    </row>
    <row r="16" spans="1:46" ht="35.25" customHeight="1">
      <c r="A16" s="14" t="str">
        <f>'Wyniki ucz'!A14</f>
        <v>A13</v>
      </c>
      <c r="B16" s="14" t="str">
        <f>'Wyniki ucz'!B14</f>
        <v>SP-X1-152</v>
      </c>
      <c r="C16" s="14">
        <f>'Wyniki ucz'!C14</f>
        <v>1</v>
      </c>
      <c r="D16" s="14">
        <f>'Wyniki ucz'!D14</f>
        <v>1</v>
      </c>
      <c r="E16" s="14">
        <f>'Wyniki ucz'!E14</f>
        <v>1</v>
      </c>
      <c r="F16" s="14">
        <f>'Wyniki ucz'!F14</f>
        <v>0</v>
      </c>
      <c r="G16" s="14">
        <f>'Wyniki ucz'!G14</f>
        <v>0</v>
      </c>
      <c r="H16" s="14">
        <f>'Wyniki ucz'!H14</f>
        <v>1</v>
      </c>
      <c r="I16" s="14">
        <f>'Wyniki ucz'!I14</f>
        <v>0</v>
      </c>
      <c r="J16" s="14">
        <f>'Wyniki ucz'!J14</f>
        <v>1</v>
      </c>
      <c r="K16" s="14">
        <f>'Wyniki ucz'!K14</f>
        <v>1</v>
      </c>
      <c r="L16" s="14">
        <f>'Wyniki ucz'!L14</f>
        <v>1</v>
      </c>
      <c r="M16" s="14">
        <f>'Wyniki ucz'!M14</f>
        <v>1</v>
      </c>
      <c r="N16" s="14">
        <f>'Wyniki ucz'!N14</f>
        <v>0</v>
      </c>
      <c r="O16" s="14">
        <f>'Wyniki ucz'!O14</f>
        <v>0</v>
      </c>
      <c r="P16" s="14">
        <f>'Wyniki ucz'!P14</f>
        <v>3</v>
      </c>
      <c r="Q16" s="14">
        <f>'Wyniki ucz'!Q14</f>
        <v>1</v>
      </c>
      <c r="R16" s="14">
        <f>'Wyniki ucz'!R14</f>
        <v>1</v>
      </c>
      <c r="S16" s="14">
        <f>'Wyniki ucz'!S14</f>
        <v>1</v>
      </c>
      <c r="T16" s="14">
        <f>'Wyniki ucz'!T14</f>
        <v>0</v>
      </c>
      <c r="U16" s="14">
        <f>'Wyniki ucz'!U14</f>
        <v>1</v>
      </c>
      <c r="V16" s="14">
        <f>'Wyniki ucz'!V14</f>
        <v>0</v>
      </c>
      <c r="W16" s="14">
        <f>'Wyniki ucz'!W14</f>
        <v>1</v>
      </c>
      <c r="X16" s="14">
        <f>'Wyniki ucz'!X14</f>
        <v>1</v>
      </c>
      <c r="Y16" s="14">
        <f>'Wyniki ucz'!Y14</f>
        <v>0</v>
      </c>
      <c r="Z16" s="14">
        <f>'Wyniki ucz'!Z14</f>
        <v>1</v>
      </c>
      <c r="AA16" s="14">
        <f>'Wyniki ucz'!AA14</f>
        <v>1</v>
      </c>
      <c r="AB16" s="14">
        <f>'Wyniki ucz'!AB14</f>
        <v>1</v>
      </c>
      <c r="AC16" s="14">
        <f>'Wyniki ucz'!AC14</f>
        <v>0</v>
      </c>
      <c r="AD16" s="14">
        <f>'Wyniki ucz'!AD14</f>
        <v>1</v>
      </c>
      <c r="AE16" s="14">
        <f>'Wyniki ucz'!AE14</f>
        <v>1</v>
      </c>
      <c r="AF16" s="14">
        <f>'Wyniki ucz'!AF14</f>
        <v>1</v>
      </c>
      <c r="AG16" s="14">
        <f>'Wyniki ucz'!AG14</f>
        <v>3</v>
      </c>
      <c r="AH16" s="14">
        <f>'Wyniki ucz'!AH14</f>
        <v>4</v>
      </c>
      <c r="AI16" s="14">
        <f t="shared" si="2"/>
        <v>30</v>
      </c>
      <c r="AJ16" s="15">
        <f>AI16/'ANAL_UCZ JPOL_MAT'!$D$1</f>
        <v>0.7317073170731707</v>
      </c>
      <c r="AK16" s="7" t="str">
        <f t="shared" si="3"/>
        <v>Łatwy</v>
      </c>
      <c r="AL16" s="8" t="str">
        <f t="shared" si="4"/>
        <v>Zadawalającym</v>
      </c>
      <c r="AM16" s="20">
        <f t="shared" si="0"/>
        <v>14</v>
      </c>
      <c r="AN16" s="15">
        <f t="shared" si="5"/>
        <v>0.6666666666666666</v>
      </c>
      <c r="AO16" s="7" t="str">
        <f t="shared" si="6"/>
        <v>Łatwy</v>
      </c>
      <c r="AP16" s="8" t="str">
        <f t="shared" si="7"/>
        <v>Niżej zadawalającym</v>
      </c>
      <c r="AQ16" s="20">
        <f t="shared" si="1"/>
        <v>16</v>
      </c>
      <c r="AR16" s="15">
        <f t="shared" si="8"/>
        <v>0.8</v>
      </c>
      <c r="AS16" s="7" t="str">
        <f t="shared" si="9"/>
        <v>Łatwy</v>
      </c>
      <c r="AT16" s="8" t="str">
        <f t="shared" si="10"/>
        <v>Dobrym</v>
      </c>
    </row>
    <row r="17" spans="1:46" ht="35.25" customHeight="1">
      <c r="A17" s="14" t="str">
        <f>'Wyniki ucz'!A15</f>
        <v>A14</v>
      </c>
      <c r="B17" s="14" t="str">
        <f>'Wyniki ucz'!B15</f>
        <v>SP-X1-152</v>
      </c>
      <c r="C17" s="14">
        <f>'Wyniki ucz'!C15</f>
        <v>1</v>
      </c>
      <c r="D17" s="14">
        <f>'Wyniki ucz'!D15</f>
        <v>1</v>
      </c>
      <c r="E17" s="14">
        <f>'Wyniki ucz'!E15</f>
        <v>0</v>
      </c>
      <c r="F17" s="14">
        <f>'Wyniki ucz'!F15</f>
        <v>0</v>
      </c>
      <c r="G17" s="14">
        <f>'Wyniki ucz'!G15</f>
        <v>1</v>
      </c>
      <c r="H17" s="14">
        <f>'Wyniki ucz'!H15</f>
        <v>1</v>
      </c>
      <c r="I17" s="14">
        <f>'Wyniki ucz'!I15</f>
        <v>0</v>
      </c>
      <c r="J17" s="14">
        <f>'Wyniki ucz'!J15</f>
        <v>1</v>
      </c>
      <c r="K17" s="14">
        <f>'Wyniki ucz'!K15</f>
        <v>0</v>
      </c>
      <c r="L17" s="14">
        <f>'Wyniki ucz'!L15</f>
        <v>1</v>
      </c>
      <c r="M17" s="14">
        <f>'Wyniki ucz'!M15</f>
        <v>1</v>
      </c>
      <c r="N17" s="14">
        <f>'Wyniki ucz'!N15</f>
        <v>0</v>
      </c>
      <c r="O17" s="14">
        <f>'Wyniki ucz'!O15</f>
        <v>2</v>
      </c>
      <c r="P17" s="14">
        <f>'Wyniki ucz'!P15</f>
        <v>1</v>
      </c>
      <c r="Q17" s="14">
        <f>'Wyniki ucz'!Q15</f>
        <v>1</v>
      </c>
      <c r="R17" s="14">
        <f>'Wyniki ucz'!R15</f>
        <v>1</v>
      </c>
      <c r="S17" s="14">
        <f>'Wyniki ucz'!S15</f>
        <v>0</v>
      </c>
      <c r="T17" s="14">
        <f>'Wyniki ucz'!T15</f>
        <v>0</v>
      </c>
      <c r="U17" s="14">
        <f>'Wyniki ucz'!U15</f>
        <v>1</v>
      </c>
      <c r="V17" s="14">
        <f>'Wyniki ucz'!V15</f>
        <v>0</v>
      </c>
      <c r="W17" s="14">
        <f>'Wyniki ucz'!W15</f>
        <v>1</v>
      </c>
      <c r="X17" s="14">
        <f>'Wyniki ucz'!X15</f>
        <v>1</v>
      </c>
      <c r="Y17" s="14">
        <f>'Wyniki ucz'!Y15</f>
        <v>1</v>
      </c>
      <c r="Z17" s="14">
        <f>'Wyniki ucz'!Z15</f>
        <v>0</v>
      </c>
      <c r="AA17" s="14">
        <f>'Wyniki ucz'!AA15</f>
        <v>1</v>
      </c>
      <c r="AB17" s="14">
        <f>'Wyniki ucz'!AB15</f>
        <v>0</v>
      </c>
      <c r="AC17" s="14">
        <f>'Wyniki ucz'!AC15</f>
        <v>1</v>
      </c>
      <c r="AD17" s="14">
        <f>'Wyniki ucz'!AD15</f>
        <v>1</v>
      </c>
      <c r="AE17" s="14">
        <f>'Wyniki ucz'!AE15</f>
        <v>0</v>
      </c>
      <c r="AF17" s="14">
        <f>'Wyniki ucz'!AF15</f>
        <v>0</v>
      </c>
      <c r="AG17" s="14">
        <f>'Wyniki ucz'!AG15</f>
        <v>2</v>
      </c>
      <c r="AH17" s="14">
        <f>'Wyniki ucz'!AH15</f>
        <v>0</v>
      </c>
      <c r="AI17" s="14">
        <f t="shared" si="2"/>
        <v>21</v>
      </c>
      <c r="AJ17" s="15">
        <f>AI17/'ANAL_UCZ JPOL_MAT'!$D$1</f>
        <v>0.5121951219512195</v>
      </c>
      <c r="AK17" s="7" t="str">
        <f t="shared" si="3"/>
        <v>Umiarkowanie trudny</v>
      </c>
      <c r="AL17" s="8" t="str">
        <f t="shared" si="4"/>
        <v>Niżej zadawalającym</v>
      </c>
      <c r="AM17" s="20">
        <f t="shared" si="0"/>
        <v>12</v>
      </c>
      <c r="AN17" s="15">
        <f t="shared" si="5"/>
        <v>0.5714285714285714</v>
      </c>
      <c r="AO17" s="7" t="str">
        <f t="shared" si="6"/>
        <v>Umiarkowanie trudny</v>
      </c>
      <c r="AP17" s="8" t="str">
        <f t="shared" si="7"/>
        <v>Niżej zadawalającym</v>
      </c>
      <c r="AQ17" s="20">
        <f t="shared" si="1"/>
        <v>9</v>
      </c>
      <c r="AR17" s="15">
        <f t="shared" si="8"/>
        <v>0.45</v>
      </c>
      <c r="AS17" s="7" t="str">
        <f t="shared" si="9"/>
        <v>Trudny</v>
      </c>
      <c r="AT17" s="8" t="str">
        <f t="shared" si="10"/>
        <v>Niskim</v>
      </c>
    </row>
    <row r="18" spans="1:46" ht="35.25" customHeight="1">
      <c r="A18" s="14" t="str">
        <f>'Wyniki ucz'!A16</f>
        <v>A15</v>
      </c>
      <c r="B18" s="14" t="str">
        <f>'Wyniki ucz'!B16</f>
        <v>SP-Y1-152</v>
      </c>
      <c r="C18" s="14">
        <f>'Wyniki ucz'!C16</f>
        <v>1</v>
      </c>
      <c r="D18" s="14">
        <f>'Wyniki ucz'!D16</f>
        <v>1</v>
      </c>
      <c r="E18" s="14">
        <f>'Wyniki ucz'!E16</f>
        <v>1</v>
      </c>
      <c r="F18" s="14">
        <f>'Wyniki ucz'!F16</f>
        <v>1</v>
      </c>
      <c r="G18" s="14">
        <f>'Wyniki ucz'!G16</f>
        <v>1</v>
      </c>
      <c r="H18" s="14">
        <f>'Wyniki ucz'!H16</f>
        <v>0</v>
      </c>
      <c r="I18" s="14">
        <f>'Wyniki ucz'!I16</f>
        <v>1</v>
      </c>
      <c r="J18" s="14">
        <f>'Wyniki ucz'!J16</f>
        <v>1</v>
      </c>
      <c r="K18" s="14">
        <f>'Wyniki ucz'!K16</f>
        <v>1</v>
      </c>
      <c r="L18" s="14">
        <f>'Wyniki ucz'!L16</f>
        <v>1</v>
      </c>
      <c r="M18" s="14">
        <f>'Wyniki ucz'!M16</f>
        <v>1</v>
      </c>
      <c r="N18" s="14">
        <f>'Wyniki ucz'!N16</f>
        <v>1</v>
      </c>
      <c r="O18" s="14">
        <f>'Wyniki ucz'!O16</f>
        <v>1</v>
      </c>
      <c r="P18" s="14">
        <f>'Wyniki ucz'!P16</f>
        <v>3</v>
      </c>
      <c r="Q18" s="14">
        <f>'Wyniki ucz'!Q16</f>
        <v>1</v>
      </c>
      <c r="R18" s="14">
        <f>'Wyniki ucz'!R16</f>
        <v>1</v>
      </c>
      <c r="S18" s="14">
        <f>'Wyniki ucz'!S16</f>
        <v>1</v>
      </c>
      <c r="T18" s="14">
        <f>'Wyniki ucz'!T16</f>
        <v>1</v>
      </c>
      <c r="U18" s="14">
        <f>'Wyniki ucz'!U16</f>
        <v>1</v>
      </c>
      <c r="V18" s="14">
        <f>'Wyniki ucz'!V16</f>
        <v>1</v>
      </c>
      <c r="W18" s="14">
        <f>'Wyniki ucz'!W16</f>
        <v>1</v>
      </c>
      <c r="X18" s="14">
        <f>'Wyniki ucz'!X16</f>
        <v>1</v>
      </c>
      <c r="Y18" s="14">
        <f>'Wyniki ucz'!Y16</f>
        <v>1</v>
      </c>
      <c r="Z18" s="14">
        <f>'Wyniki ucz'!Z16</f>
        <v>1</v>
      </c>
      <c r="AA18" s="14">
        <f>'Wyniki ucz'!AA16</f>
        <v>1</v>
      </c>
      <c r="AB18" s="14">
        <f>'Wyniki ucz'!AB16</f>
        <v>1</v>
      </c>
      <c r="AC18" s="14">
        <f>'Wyniki ucz'!AC16</f>
        <v>1</v>
      </c>
      <c r="AD18" s="14">
        <f>'Wyniki ucz'!AD16</f>
        <v>1</v>
      </c>
      <c r="AE18" s="14">
        <f>'Wyniki ucz'!AE16</f>
        <v>1</v>
      </c>
      <c r="AF18" s="14">
        <f>'Wyniki ucz'!AF16</f>
        <v>2</v>
      </c>
      <c r="AG18" s="14">
        <f>'Wyniki ucz'!AG16</f>
        <v>2</v>
      </c>
      <c r="AH18" s="14">
        <f>'Wyniki ucz'!AH16</f>
        <v>4</v>
      </c>
      <c r="AI18" s="14">
        <f t="shared" si="2"/>
        <v>38</v>
      </c>
      <c r="AJ18" s="15">
        <f>AI18/'ANAL_UCZ JPOL_MAT'!$D$1</f>
        <v>0.926829268292683</v>
      </c>
      <c r="AK18" s="7" t="str">
        <f t="shared" si="3"/>
        <v>Bardzo łatwy</v>
      </c>
      <c r="AL18" s="8" t="str">
        <f t="shared" si="4"/>
        <v>Bardzo dobrym</v>
      </c>
      <c r="AM18" s="20">
        <f t="shared" si="0"/>
        <v>19</v>
      </c>
      <c r="AN18" s="15">
        <f t="shared" si="5"/>
        <v>0.9047619047619048</v>
      </c>
      <c r="AO18" s="7" t="str">
        <f t="shared" si="6"/>
        <v>Bardzo łatwy</v>
      </c>
      <c r="AP18" s="8" t="str">
        <f t="shared" si="7"/>
        <v>Bardzo dobrym</v>
      </c>
      <c r="AQ18" s="20">
        <f t="shared" si="1"/>
        <v>19</v>
      </c>
      <c r="AR18" s="15">
        <f t="shared" si="8"/>
        <v>0.95</v>
      </c>
      <c r="AS18" s="7" t="str">
        <f t="shared" si="9"/>
        <v>Bardzo łatwy</v>
      </c>
      <c r="AT18" s="8" t="str">
        <f t="shared" si="10"/>
        <v>Bardzo dobrym</v>
      </c>
    </row>
    <row r="19" spans="1:46" ht="35.25" customHeight="1">
      <c r="A19" s="14" t="str">
        <f>'Wyniki ucz'!A17</f>
        <v>A16</v>
      </c>
      <c r="B19" s="14" t="str">
        <f>'Wyniki ucz'!B17</f>
        <v>SP-Y1-152</v>
      </c>
      <c r="C19" s="14">
        <f>'Wyniki ucz'!C17</f>
        <v>1</v>
      </c>
      <c r="D19" s="14">
        <f>'Wyniki ucz'!D17</f>
        <v>1</v>
      </c>
      <c r="E19" s="14">
        <f>'Wyniki ucz'!E17</f>
        <v>1</v>
      </c>
      <c r="F19" s="14">
        <f>'Wyniki ucz'!F17</f>
        <v>1</v>
      </c>
      <c r="G19" s="14">
        <f>'Wyniki ucz'!G17</f>
        <v>1</v>
      </c>
      <c r="H19" s="14">
        <f>'Wyniki ucz'!H17</f>
        <v>1</v>
      </c>
      <c r="I19" s="14">
        <f>'Wyniki ucz'!I17</f>
        <v>0</v>
      </c>
      <c r="J19" s="14">
        <f>'Wyniki ucz'!J17</f>
        <v>1</v>
      </c>
      <c r="K19" s="14">
        <f>'Wyniki ucz'!K17</f>
        <v>1</v>
      </c>
      <c r="L19" s="14">
        <f>'Wyniki ucz'!L17</f>
        <v>1</v>
      </c>
      <c r="M19" s="14">
        <f>'Wyniki ucz'!M17</f>
        <v>1</v>
      </c>
      <c r="N19" s="14">
        <f>'Wyniki ucz'!N17</f>
        <v>1</v>
      </c>
      <c r="O19" s="14">
        <f>'Wyniki ucz'!O17</f>
        <v>1</v>
      </c>
      <c r="P19" s="14">
        <f>'Wyniki ucz'!P17</f>
        <v>3</v>
      </c>
      <c r="Q19" s="14">
        <f>'Wyniki ucz'!Q17</f>
        <v>1</v>
      </c>
      <c r="R19" s="14">
        <f>'Wyniki ucz'!R17</f>
        <v>1</v>
      </c>
      <c r="S19" s="14">
        <f>'Wyniki ucz'!S17</f>
        <v>0</v>
      </c>
      <c r="T19" s="14">
        <f>'Wyniki ucz'!T17</f>
        <v>0</v>
      </c>
      <c r="U19" s="14">
        <f>'Wyniki ucz'!U17</f>
        <v>1</v>
      </c>
      <c r="V19" s="14">
        <f>'Wyniki ucz'!V17</f>
        <v>0</v>
      </c>
      <c r="W19" s="14">
        <f>'Wyniki ucz'!W17</f>
        <v>1</v>
      </c>
      <c r="X19" s="14">
        <f>'Wyniki ucz'!X17</f>
        <v>0</v>
      </c>
      <c r="Y19" s="14">
        <f>'Wyniki ucz'!Y17</f>
        <v>1</v>
      </c>
      <c r="Z19" s="14">
        <f>'Wyniki ucz'!Z17</f>
        <v>1</v>
      </c>
      <c r="AA19" s="14">
        <f>'Wyniki ucz'!AA17</f>
        <v>1</v>
      </c>
      <c r="AB19" s="14">
        <f>'Wyniki ucz'!AB17</f>
        <v>0</v>
      </c>
      <c r="AC19" s="14">
        <f>'Wyniki ucz'!AC17</f>
        <v>1</v>
      </c>
      <c r="AD19" s="14">
        <f>'Wyniki ucz'!AD17</f>
        <v>1</v>
      </c>
      <c r="AE19" s="14">
        <f>'Wyniki ucz'!AE17</f>
        <v>0</v>
      </c>
      <c r="AF19" s="14">
        <f>'Wyniki ucz'!AF17</f>
        <v>2</v>
      </c>
      <c r="AG19" s="14">
        <f>'Wyniki ucz'!AG17</f>
        <v>3</v>
      </c>
      <c r="AH19" s="14">
        <f>'Wyniki ucz'!AH17</f>
        <v>4</v>
      </c>
      <c r="AI19" s="14">
        <f t="shared" si="2"/>
        <v>33</v>
      </c>
      <c r="AJ19" s="15">
        <f>AI19/'ANAL_UCZ JPOL_MAT'!$D$1</f>
        <v>0.8048780487804879</v>
      </c>
      <c r="AK19" s="7" t="str">
        <f t="shared" si="3"/>
        <v>Łatwy</v>
      </c>
      <c r="AL19" s="8" t="str">
        <f t="shared" si="4"/>
        <v>Dobrym</v>
      </c>
      <c r="AM19" s="20">
        <f t="shared" si="0"/>
        <v>17</v>
      </c>
      <c r="AN19" s="15">
        <f t="shared" si="5"/>
        <v>0.8095238095238095</v>
      </c>
      <c r="AO19" s="7" t="str">
        <f t="shared" si="6"/>
        <v>Łatwy</v>
      </c>
      <c r="AP19" s="8" t="str">
        <f t="shared" si="7"/>
        <v>Dobrym</v>
      </c>
      <c r="AQ19" s="20">
        <f t="shared" si="1"/>
        <v>16</v>
      </c>
      <c r="AR19" s="15">
        <f t="shared" si="8"/>
        <v>0.8</v>
      </c>
      <c r="AS19" s="7" t="str">
        <f t="shared" si="9"/>
        <v>Łatwy</v>
      </c>
      <c r="AT19" s="8" t="str">
        <f t="shared" si="10"/>
        <v>Dobrym</v>
      </c>
    </row>
    <row r="20" spans="1:46" ht="35.25" customHeight="1">
      <c r="A20" s="14" t="str">
        <f>'Wyniki ucz'!A18</f>
        <v>A17</v>
      </c>
      <c r="B20" s="14" t="str">
        <f>'Wyniki ucz'!B18</f>
        <v>SP-X1-152</v>
      </c>
      <c r="C20" s="14">
        <f>'Wyniki ucz'!C18</f>
        <v>1</v>
      </c>
      <c r="D20" s="14">
        <f>'Wyniki ucz'!D18</f>
        <v>0</v>
      </c>
      <c r="E20" s="14">
        <f>'Wyniki ucz'!E18</f>
        <v>1</v>
      </c>
      <c r="F20" s="14">
        <f>'Wyniki ucz'!F18</f>
        <v>1</v>
      </c>
      <c r="G20" s="14">
        <f>'Wyniki ucz'!G18</f>
        <v>0</v>
      </c>
      <c r="H20" s="14">
        <f>'Wyniki ucz'!H18</f>
        <v>1</v>
      </c>
      <c r="I20" s="14">
        <f>'Wyniki ucz'!I18</f>
        <v>1</v>
      </c>
      <c r="J20" s="14">
        <f>'Wyniki ucz'!J18</f>
        <v>1</v>
      </c>
      <c r="K20" s="14">
        <f>'Wyniki ucz'!K18</f>
        <v>0</v>
      </c>
      <c r="L20" s="14">
        <f>'Wyniki ucz'!L18</f>
        <v>1</v>
      </c>
      <c r="M20" s="14">
        <f>'Wyniki ucz'!M18</f>
        <v>1</v>
      </c>
      <c r="N20" s="14">
        <f>'Wyniki ucz'!N18</f>
        <v>0</v>
      </c>
      <c r="O20" s="14">
        <f>'Wyniki ucz'!O18</f>
        <v>0</v>
      </c>
      <c r="P20" s="14">
        <f>'Wyniki ucz'!P18</f>
        <v>1</v>
      </c>
      <c r="Q20" s="14">
        <f>'Wyniki ucz'!Q18</f>
        <v>1</v>
      </c>
      <c r="R20" s="14">
        <f>'Wyniki ucz'!R18</f>
        <v>1</v>
      </c>
      <c r="S20" s="14">
        <f>'Wyniki ucz'!S18</f>
        <v>1</v>
      </c>
      <c r="T20" s="14">
        <f>'Wyniki ucz'!T18</f>
        <v>0</v>
      </c>
      <c r="U20" s="14">
        <f>'Wyniki ucz'!U18</f>
        <v>1</v>
      </c>
      <c r="V20" s="14">
        <f>'Wyniki ucz'!V18</f>
        <v>0</v>
      </c>
      <c r="W20" s="14">
        <f>'Wyniki ucz'!W18</f>
        <v>0</v>
      </c>
      <c r="X20" s="14">
        <f>'Wyniki ucz'!X18</f>
        <v>0</v>
      </c>
      <c r="Y20" s="14">
        <f>'Wyniki ucz'!Y18</f>
        <v>1</v>
      </c>
      <c r="Z20" s="14">
        <f>'Wyniki ucz'!Z18</f>
        <v>1</v>
      </c>
      <c r="AA20" s="14">
        <f>'Wyniki ucz'!AA18</f>
        <v>0</v>
      </c>
      <c r="AB20" s="14">
        <f>'Wyniki ucz'!AB18</f>
        <v>1</v>
      </c>
      <c r="AC20" s="14">
        <f>'Wyniki ucz'!AC18</f>
        <v>1</v>
      </c>
      <c r="AD20" s="14">
        <f>'Wyniki ucz'!AD18</f>
        <v>1</v>
      </c>
      <c r="AE20" s="14">
        <f>'Wyniki ucz'!AE18</f>
        <v>0</v>
      </c>
      <c r="AF20" s="14">
        <f>'Wyniki ucz'!AF18</f>
        <v>0</v>
      </c>
      <c r="AG20" s="14">
        <f>'Wyniki ucz'!AG18</f>
        <v>1</v>
      </c>
      <c r="AH20" s="14">
        <f>'Wyniki ucz'!AH18</f>
        <v>0</v>
      </c>
      <c r="AI20" s="14">
        <f t="shared" si="2"/>
        <v>19</v>
      </c>
      <c r="AJ20" s="15">
        <f>AI20/'ANAL_UCZ JPOL_MAT'!$D$1</f>
        <v>0.4634146341463415</v>
      </c>
      <c r="AK20" s="7" t="str">
        <f t="shared" si="3"/>
        <v>Trudny</v>
      </c>
      <c r="AL20" s="8" t="str">
        <f t="shared" si="4"/>
        <v>Niskim</v>
      </c>
      <c r="AM20" s="20">
        <f t="shared" si="0"/>
        <v>12</v>
      </c>
      <c r="AN20" s="15">
        <f t="shared" si="5"/>
        <v>0.5714285714285714</v>
      </c>
      <c r="AO20" s="7" t="str">
        <f t="shared" si="6"/>
        <v>Trudny</v>
      </c>
      <c r="AP20" s="8" t="str">
        <f t="shared" si="7"/>
        <v>Niżej zadawalającym</v>
      </c>
      <c r="AQ20" s="20">
        <f t="shared" si="1"/>
        <v>7</v>
      </c>
      <c r="AR20" s="15">
        <f t="shared" si="8"/>
        <v>0.35</v>
      </c>
      <c r="AS20" s="7" t="str">
        <f t="shared" si="9"/>
        <v>Trudny</v>
      </c>
      <c r="AT20" s="8" t="str">
        <f t="shared" si="10"/>
        <v>Niskim</v>
      </c>
    </row>
    <row r="21" spans="1:46" ht="35.25" customHeight="1">
      <c r="A21" s="14" t="str">
        <f>'Wyniki ucz'!A19</f>
        <v>A18</v>
      </c>
      <c r="B21" s="14" t="str">
        <f>'Wyniki ucz'!B19</f>
        <v>SP-Y1-152</v>
      </c>
      <c r="C21" s="14">
        <f>'Wyniki ucz'!C19</f>
        <v>1</v>
      </c>
      <c r="D21" s="14">
        <f>'Wyniki ucz'!D19</f>
        <v>1</v>
      </c>
      <c r="E21" s="14">
        <f>'Wyniki ucz'!E19</f>
        <v>1</v>
      </c>
      <c r="F21" s="14">
        <f>'Wyniki ucz'!F19</f>
        <v>1</v>
      </c>
      <c r="G21" s="14">
        <f>'Wyniki ucz'!G19</f>
        <v>1</v>
      </c>
      <c r="H21" s="14">
        <f>'Wyniki ucz'!H19</f>
        <v>0</v>
      </c>
      <c r="I21" s="14">
        <f>'Wyniki ucz'!I19</f>
        <v>0</v>
      </c>
      <c r="J21" s="14">
        <f>'Wyniki ucz'!J19</f>
        <v>1</v>
      </c>
      <c r="K21" s="14">
        <f>'Wyniki ucz'!K19</f>
        <v>1</v>
      </c>
      <c r="L21" s="14">
        <f>'Wyniki ucz'!L19</f>
        <v>1</v>
      </c>
      <c r="M21" s="14">
        <f>'Wyniki ucz'!M19</f>
        <v>1</v>
      </c>
      <c r="N21" s="14">
        <f>'Wyniki ucz'!N19</f>
        <v>1</v>
      </c>
      <c r="O21" s="14">
        <f>'Wyniki ucz'!O19</f>
        <v>1</v>
      </c>
      <c r="P21" s="14">
        <f>'Wyniki ucz'!P19</f>
        <v>3</v>
      </c>
      <c r="Q21" s="14">
        <f>'Wyniki ucz'!Q19</f>
        <v>1</v>
      </c>
      <c r="R21" s="14">
        <f>'Wyniki ucz'!R19</f>
        <v>1</v>
      </c>
      <c r="S21" s="14">
        <f>'Wyniki ucz'!S19</f>
        <v>0</v>
      </c>
      <c r="T21" s="14">
        <f>'Wyniki ucz'!T19</f>
        <v>1</v>
      </c>
      <c r="U21" s="14">
        <f>'Wyniki ucz'!U19</f>
        <v>1</v>
      </c>
      <c r="V21" s="14">
        <f>'Wyniki ucz'!V19</f>
        <v>0</v>
      </c>
      <c r="W21" s="14">
        <f>'Wyniki ucz'!W19</f>
        <v>1</v>
      </c>
      <c r="X21" s="14">
        <f>'Wyniki ucz'!X19</f>
        <v>0</v>
      </c>
      <c r="Y21" s="14">
        <f>'Wyniki ucz'!Y19</f>
        <v>1</v>
      </c>
      <c r="Z21" s="14">
        <f>'Wyniki ucz'!Z19</f>
        <v>1</v>
      </c>
      <c r="AA21" s="14">
        <f>'Wyniki ucz'!AA19</f>
        <v>1</v>
      </c>
      <c r="AB21" s="14">
        <f>'Wyniki ucz'!AB19</f>
        <v>1</v>
      </c>
      <c r="AC21" s="14">
        <f>'Wyniki ucz'!AC19</f>
        <v>0</v>
      </c>
      <c r="AD21" s="14">
        <f>'Wyniki ucz'!AD19</f>
        <v>0</v>
      </c>
      <c r="AE21" s="14">
        <f>'Wyniki ucz'!AE19</f>
        <v>0</v>
      </c>
      <c r="AF21" s="14">
        <f>'Wyniki ucz'!AF19</f>
        <v>1</v>
      </c>
      <c r="AG21" s="14">
        <f>'Wyniki ucz'!AG19</f>
        <v>3</v>
      </c>
      <c r="AH21" s="14">
        <f>'Wyniki ucz'!AH19</f>
        <v>0</v>
      </c>
      <c r="AI21" s="14">
        <f t="shared" si="2"/>
        <v>27</v>
      </c>
      <c r="AJ21" s="15">
        <f>AI21/'ANAL_UCZ JPOL_MAT'!$D$1</f>
        <v>0.6585365853658537</v>
      </c>
      <c r="AK21" s="7" t="str">
        <f t="shared" si="3"/>
        <v>Umiarkowanie trudny</v>
      </c>
      <c r="AL21" s="8" t="str">
        <f t="shared" si="4"/>
        <v>Niżej zadawalającym</v>
      </c>
      <c r="AM21" s="20">
        <f t="shared" si="0"/>
        <v>17</v>
      </c>
      <c r="AN21" s="15">
        <f t="shared" si="5"/>
        <v>0.8095238095238095</v>
      </c>
      <c r="AO21" s="7" t="str">
        <f t="shared" si="6"/>
        <v>Umiarkowanie trudny</v>
      </c>
      <c r="AP21" s="8" t="str">
        <f t="shared" si="7"/>
        <v>Dobrym</v>
      </c>
      <c r="AQ21" s="20">
        <f t="shared" si="1"/>
        <v>10</v>
      </c>
      <c r="AR21" s="15">
        <f t="shared" si="8"/>
        <v>0.5</v>
      </c>
      <c r="AS21" s="7" t="str">
        <f t="shared" si="9"/>
        <v>Umiarkowanie trudny</v>
      </c>
      <c r="AT21" s="8" t="str">
        <f t="shared" si="10"/>
        <v>Niżej zadawalającym</v>
      </c>
    </row>
    <row r="22" spans="1:46" ht="35.25" customHeight="1">
      <c r="A22" s="14" t="str">
        <f>'Wyniki ucz'!A20</f>
        <v>A19</v>
      </c>
      <c r="B22" s="14" t="str">
        <f>'Wyniki ucz'!B20</f>
        <v>SP-X1-152</v>
      </c>
      <c r="C22" s="14">
        <f>'Wyniki ucz'!C20</f>
        <v>1</v>
      </c>
      <c r="D22" s="14">
        <f>'Wyniki ucz'!D20</f>
        <v>1</v>
      </c>
      <c r="E22" s="14">
        <f>'Wyniki ucz'!E20</f>
        <v>1</v>
      </c>
      <c r="F22" s="14">
        <f>'Wyniki ucz'!F20</f>
        <v>1</v>
      </c>
      <c r="G22" s="14">
        <f>'Wyniki ucz'!G20</f>
        <v>1</v>
      </c>
      <c r="H22" s="14">
        <f>'Wyniki ucz'!H20</f>
        <v>1</v>
      </c>
      <c r="I22" s="14">
        <f>'Wyniki ucz'!I20</f>
        <v>1</v>
      </c>
      <c r="J22" s="14">
        <f>'Wyniki ucz'!J20</f>
        <v>1</v>
      </c>
      <c r="K22" s="14">
        <f>'Wyniki ucz'!K20</f>
        <v>1</v>
      </c>
      <c r="L22" s="14">
        <f>'Wyniki ucz'!L20</f>
        <v>1</v>
      </c>
      <c r="M22" s="14">
        <f>'Wyniki ucz'!M20</f>
        <v>1</v>
      </c>
      <c r="N22" s="14">
        <f>'Wyniki ucz'!N20</f>
        <v>1</v>
      </c>
      <c r="O22" s="14">
        <f>'Wyniki ucz'!O20</f>
        <v>2</v>
      </c>
      <c r="P22" s="14">
        <f>'Wyniki ucz'!P20</f>
        <v>3</v>
      </c>
      <c r="Q22" s="14">
        <f>'Wyniki ucz'!Q20</f>
        <v>1</v>
      </c>
      <c r="R22" s="14">
        <f>'Wyniki ucz'!R20</f>
        <v>1</v>
      </c>
      <c r="S22" s="14">
        <f>'Wyniki ucz'!S20</f>
        <v>1</v>
      </c>
      <c r="T22" s="14">
        <f>'Wyniki ucz'!T20</f>
        <v>1</v>
      </c>
      <c r="U22" s="14">
        <f>'Wyniki ucz'!U20</f>
        <v>1</v>
      </c>
      <c r="V22" s="14">
        <f>'Wyniki ucz'!V20</f>
        <v>0</v>
      </c>
      <c r="W22" s="14">
        <f>'Wyniki ucz'!W20</f>
        <v>1</v>
      </c>
      <c r="X22" s="14">
        <f>'Wyniki ucz'!X20</f>
        <v>1</v>
      </c>
      <c r="Y22" s="14">
        <f>'Wyniki ucz'!Y20</f>
        <v>1</v>
      </c>
      <c r="Z22" s="14">
        <f>'Wyniki ucz'!Z20</f>
        <v>1</v>
      </c>
      <c r="AA22" s="14">
        <f>'Wyniki ucz'!AA20</f>
        <v>1</v>
      </c>
      <c r="AB22" s="14">
        <f>'Wyniki ucz'!AB20</f>
        <v>0</v>
      </c>
      <c r="AC22" s="14">
        <f>'Wyniki ucz'!AC20</f>
        <v>1</v>
      </c>
      <c r="AD22" s="14">
        <f>'Wyniki ucz'!AD20</f>
        <v>1</v>
      </c>
      <c r="AE22" s="14">
        <f>'Wyniki ucz'!AE20</f>
        <v>1</v>
      </c>
      <c r="AF22" s="14">
        <f>'Wyniki ucz'!AF20</f>
        <v>1</v>
      </c>
      <c r="AG22" s="14">
        <f>'Wyniki ucz'!AG20</f>
        <v>2</v>
      </c>
      <c r="AH22" s="14">
        <f>'Wyniki ucz'!AH20</f>
        <v>4</v>
      </c>
      <c r="AI22" s="14">
        <f t="shared" si="2"/>
        <v>37</v>
      </c>
      <c r="AJ22" s="15">
        <f>AI22/'ANAL_UCZ JPOL_MAT'!$D$1</f>
        <v>0.9024390243902439</v>
      </c>
      <c r="AK22" s="7" t="str">
        <f t="shared" si="3"/>
        <v>Bardzo łatwy</v>
      </c>
      <c r="AL22" s="8" t="str">
        <f t="shared" si="4"/>
        <v>Bardzo dobrym</v>
      </c>
      <c r="AM22" s="20">
        <f t="shared" si="0"/>
        <v>21</v>
      </c>
      <c r="AN22" s="15">
        <f t="shared" si="5"/>
        <v>1</v>
      </c>
      <c r="AO22" s="7" t="str">
        <f t="shared" si="6"/>
        <v>Bardzo łatwy</v>
      </c>
      <c r="AP22" s="8" t="str">
        <f t="shared" si="7"/>
        <v>Bardzo dobrym</v>
      </c>
      <c r="AQ22" s="20">
        <f t="shared" si="1"/>
        <v>16</v>
      </c>
      <c r="AR22" s="15">
        <f t="shared" si="8"/>
        <v>0.8</v>
      </c>
      <c r="AS22" s="7" t="str">
        <f t="shared" si="9"/>
        <v>Łatwy</v>
      </c>
      <c r="AT22" s="8" t="str">
        <f t="shared" si="10"/>
        <v>Dobrym</v>
      </c>
    </row>
    <row r="23" spans="1:46" ht="35.25" customHeight="1">
      <c r="A23" s="14" t="str">
        <f>'Wyniki ucz'!A21</f>
        <v>A20</v>
      </c>
      <c r="B23" s="14" t="str">
        <f>'Wyniki ucz'!B21</f>
        <v>SP-Y1-152</v>
      </c>
      <c r="C23" s="14">
        <f>'Wyniki ucz'!C21</f>
        <v>1</v>
      </c>
      <c r="D23" s="14">
        <f>'Wyniki ucz'!D21</f>
        <v>1</v>
      </c>
      <c r="E23" s="14">
        <f>'Wyniki ucz'!E21</f>
        <v>0</v>
      </c>
      <c r="F23" s="14">
        <f>'Wyniki ucz'!F21</f>
        <v>1</v>
      </c>
      <c r="G23" s="14">
        <f>'Wyniki ucz'!G21</f>
        <v>1</v>
      </c>
      <c r="H23" s="14">
        <f>'Wyniki ucz'!H21</f>
        <v>0</v>
      </c>
      <c r="I23" s="14">
        <f>'Wyniki ucz'!I21</f>
        <v>1</v>
      </c>
      <c r="J23" s="14">
        <f>'Wyniki ucz'!J21</f>
        <v>1</v>
      </c>
      <c r="K23" s="14">
        <f>'Wyniki ucz'!K21</f>
        <v>1</v>
      </c>
      <c r="L23" s="14">
        <f>'Wyniki ucz'!L21</f>
        <v>1</v>
      </c>
      <c r="M23" s="14">
        <f>'Wyniki ucz'!M21</f>
        <v>1</v>
      </c>
      <c r="N23" s="14">
        <f>'Wyniki ucz'!N21</f>
        <v>0</v>
      </c>
      <c r="O23" s="14">
        <f>'Wyniki ucz'!O21</f>
        <v>1</v>
      </c>
      <c r="P23" s="14">
        <f>'Wyniki ucz'!P21</f>
        <v>2</v>
      </c>
      <c r="Q23" s="14">
        <f>'Wyniki ucz'!Q21</f>
        <v>1</v>
      </c>
      <c r="R23" s="14">
        <f>'Wyniki ucz'!R21</f>
        <v>1</v>
      </c>
      <c r="S23" s="14">
        <f>'Wyniki ucz'!S21</f>
        <v>0</v>
      </c>
      <c r="T23" s="14">
        <f>'Wyniki ucz'!T21</f>
        <v>0</v>
      </c>
      <c r="U23" s="14">
        <f>'Wyniki ucz'!U21</f>
        <v>0</v>
      </c>
      <c r="V23" s="14">
        <f>'Wyniki ucz'!V21</f>
        <v>0</v>
      </c>
      <c r="W23" s="14">
        <f>'Wyniki ucz'!W21</f>
        <v>1</v>
      </c>
      <c r="X23" s="14">
        <f>'Wyniki ucz'!X21</f>
        <v>1</v>
      </c>
      <c r="Y23" s="14">
        <f>'Wyniki ucz'!Y21</f>
        <v>1</v>
      </c>
      <c r="Z23" s="14">
        <f>'Wyniki ucz'!Z21</f>
        <v>1</v>
      </c>
      <c r="AA23" s="14">
        <f>'Wyniki ucz'!AA21</f>
        <v>0</v>
      </c>
      <c r="AB23" s="14">
        <f>'Wyniki ucz'!AB21</f>
        <v>1</v>
      </c>
      <c r="AC23" s="14">
        <f>'Wyniki ucz'!AC21</f>
        <v>0</v>
      </c>
      <c r="AD23" s="14">
        <f>'Wyniki ucz'!AD21</f>
        <v>1</v>
      </c>
      <c r="AE23" s="14">
        <f>'Wyniki ucz'!AE21</f>
        <v>1</v>
      </c>
      <c r="AF23" s="14">
        <f>'Wyniki ucz'!AF21</f>
        <v>0</v>
      </c>
      <c r="AG23" s="14">
        <f>'Wyniki ucz'!AG21</f>
        <v>0</v>
      </c>
      <c r="AH23" s="14">
        <f>'Wyniki ucz'!AH21</f>
        <v>0</v>
      </c>
      <c r="AI23" s="14">
        <f t="shared" si="2"/>
        <v>21</v>
      </c>
      <c r="AJ23" s="15">
        <f>AI23/'ANAL_UCZ JPOL_MAT'!$D$1</f>
        <v>0.5121951219512195</v>
      </c>
      <c r="AK23" s="7" t="str">
        <f t="shared" si="3"/>
        <v>Umiarkowanie trudny</v>
      </c>
      <c r="AL23" s="8" t="str">
        <f t="shared" si="4"/>
        <v>Niżej zadawalającym</v>
      </c>
      <c r="AM23" s="20">
        <f t="shared" si="0"/>
        <v>14</v>
      </c>
      <c r="AN23" s="15">
        <f t="shared" si="5"/>
        <v>0.6666666666666666</v>
      </c>
      <c r="AO23" s="7" t="str">
        <f t="shared" si="6"/>
        <v>Umiarkowanie trudny</v>
      </c>
      <c r="AP23" s="8" t="str">
        <f t="shared" si="7"/>
        <v>Niżej zadawalającym</v>
      </c>
      <c r="AQ23" s="20">
        <f t="shared" si="1"/>
        <v>7</v>
      </c>
      <c r="AR23" s="15">
        <f t="shared" si="8"/>
        <v>0.35</v>
      </c>
      <c r="AS23" s="7" t="str">
        <f t="shared" si="9"/>
        <v>Trudny</v>
      </c>
      <c r="AT23" s="8" t="str">
        <f t="shared" si="10"/>
        <v>Niskim</v>
      </c>
    </row>
    <row r="24" spans="1:46" ht="35.25" customHeight="1">
      <c r="A24" s="14" t="str">
        <f>'Wyniki ucz'!A22</f>
        <v>A21</v>
      </c>
      <c r="B24" s="14" t="str">
        <f>'Wyniki ucz'!B22</f>
        <v>SP-Y1-152</v>
      </c>
      <c r="C24" s="14">
        <f>'Wyniki ucz'!C22</f>
        <v>1</v>
      </c>
      <c r="D24" s="14">
        <f>'Wyniki ucz'!D22</f>
        <v>1</v>
      </c>
      <c r="E24" s="14">
        <f>'Wyniki ucz'!E22</f>
        <v>1</v>
      </c>
      <c r="F24" s="14">
        <f>'Wyniki ucz'!F22</f>
        <v>1</v>
      </c>
      <c r="G24" s="14">
        <f>'Wyniki ucz'!G22</f>
        <v>1</v>
      </c>
      <c r="H24" s="14">
        <f>'Wyniki ucz'!H22</f>
        <v>1</v>
      </c>
      <c r="I24" s="14">
        <f>'Wyniki ucz'!I22</f>
        <v>0</v>
      </c>
      <c r="J24" s="14">
        <f>'Wyniki ucz'!J22</f>
        <v>1</v>
      </c>
      <c r="K24" s="14">
        <f>'Wyniki ucz'!K22</f>
        <v>1</v>
      </c>
      <c r="L24" s="14">
        <f>'Wyniki ucz'!L22</f>
        <v>0</v>
      </c>
      <c r="M24" s="14">
        <f>'Wyniki ucz'!M22</f>
        <v>1</v>
      </c>
      <c r="N24" s="14">
        <f>'Wyniki ucz'!N22</f>
        <v>0</v>
      </c>
      <c r="O24" s="14">
        <f>'Wyniki ucz'!O22</f>
        <v>0</v>
      </c>
      <c r="P24" s="14">
        <f>'Wyniki ucz'!P22</f>
        <v>2</v>
      </c>
      <c r="Q24" s="14">
        <f>'Wyniki ucz'!Q22</f>
        <v>1</v>
      </c>
      <c r="R24" s="14">
        <f>'Wyniki ucz'!R22</f>
        <v>1</v>
      </c>
      <c r="S24" s="14">
        <f>'Wyniki ucz'!S22</f>
        <v>1</v>
      </c>
      <c r="T24" s="14">
        <f>'Wyniki ucz'!T22</f>
        <v>1</v>
      </c>
      <c r="U24" s="14">
        <f>'Wyniki ucz'!U22</f>
        <v>1</v>
      </c>
      <c r="V24" s="14">
        <f>'Wyniki ucz'!V22</f>
        <v>1</v>
      </c>
      <c r="W24" s="14">
        <f>'Wyniki ucz'!W22</f>
        <v>1</v>
      </c>
      <c r="X24" s="14">
        <f>'Wyniki ucz'!X22</f>
        <v>0</v>
      </c>
      <c r="Y24" s="14">
        <f>'Wyniki ucz'!Y22</f>
        <v>1</v>
      </c>
      <c r="Z24" s="14">
        <f>'Wyniki ucz'!Z22</f>
        <v>1</v>
      </c>
      <c r="AA24" s="14">
        <f>'Wyniki ucz'!AA22</f>
        <v>1</v>
      </c>
      <c r="AB24" s="14">
        <f>'Wyniki ucz'!AB22</f>
        <v>1</v>
      </c>
      <c r="AC24" s="14">
        <f>'Wyniki ucz'!AC22</f>
        <v>1</v>
      </c>
      <c r="AD24" s="14">
        <f>'Wyniki ucz'!AD22</f>
        <v>0</v>
      </c>
      <c r="AE24" s="14">
        <f>'Wyniki ucz'!AE22</f>
        <v>1</v>
      </c>
      <c r="AF24" s="14">
        <f>'Wyniki ucz'!AF22</f>
        <v>0</v>
      </c>
      <c r="AG24" s="14">
        <f>'Wyniki ucz'!AG22</f>
        <v>3</v>
      </c>
      <c r="AH24" s="14">
        <f>'Wyniki ucz'!AH22</f>
        <v>3</v>
      </c>
      <c r="AI24" s="14">
        <f t="shared" si="2"/>
        <v>30</v>
      </c>
      <c r="AJ24" s="15">
        <f>AI24/'ANAL_UCZ JPOL_MAT'!$D$1</f>
        <v>0.7317073170731707</v>
      </c>
      <c r="AK24" s="7" t="str">
        <f t="shared" si="3"/>
        <v>Łatwy</v>
      </c>
      <c r="AL24" s="8" t="str">
        <f t="shared" si="4"/>
        <v>Zadawalającym</v>
      </c>
      <c r="AM24" s="20">
        <f t="shared" si="0"/>
        <v>15</v>
      </c>
      <c r="AN24" s="15">
        <f t="shared" si="5"/>
        <v>0.7142857142857143</v>
      </c>
      <c r="AO24" s="7" t="str">
        <f t="shared" si="6"/>
        <v>Łatwy</v>
      </c>
      <c r="AP24" s="8" t="str">
        <f t="shared" si="7"/>
        <v>Zadawalającym</v>
      </c>
      <c r="AQ24" s="20">
        <f t="shared" si="1"/>
        <v>15</v>
      </c>
      <c r="AR24" s="15">
        <f t="shared" si="8"/>
        <v>0.75</v>
      </c>
      <c r="AS24" s="7" t="str">
        <f t="shared" si="9"/>
        <v>Łatwy</v>
      </c>
      <c r="AT24" s="8" t="str">
        <f t="shared" si="10"/>
        <v>Zadawalającym</v>
      </c>
    </row>
    <row r="25" spans="1:46" ht="35.25" customHeight="1">
      <c r="A25" s="14" t="str">
        <f>'Wyniki ucz'!A23</f>
        <v>A22</v>
      </c>
      <c r="B25" s="14" t="str">
        <f>'Wyniki ucz'!B23</f>
        <v>SP-Y1-152</v>
      </c>
      <c r="C25" s="14">
        <f>'Wyniki ucz'!C23</f>
        <v>1</v>
      </c>
      <c r="D25" s="14">
        <f>'Wyniki ucz'!D23</f>
        <v>1</v>
      </c>
      <c r="E25" s="14">
        <f>'Wyniki ucz'!E23</f>
        <v>1</v>
      </c>
      <c r="F25" s="14">
        <f>'Wyniki ucz'!F23</f>
        <v>1</v>
      </c>
      <c r="G25" s="14">
        <f>'Wyniki ucz'!G23</f>
        <v>1</v>
      </c>
      <c r="H25" s="14">
        <f>'Wyniki ucz'!H23</f>
        <v>1</v>
      </c>
      <c r="I25" s="14">
        <f>'Wyniki ucz'!I23</f>
        <v>0</v>
      </c>
      <c r="J25" s="14">
        <f>'Wyniki ucz'!J23</f>
        <v>1</v>
      </c>
      <c r="K25" s="14">
        <f>'Wyniki ucz'!K23</f>
        <v>1</v>
      </c>
      <c r="L25" s="14">
        <f>'Wyniki ucz'!L23</f>
        <v>0</v>
      </c>
      <c r="M25" s="14">
        <f>'Wyniki ucz'!M23</f>
        <v>1</v>
      </c>
      <c r="N25" s="14">
        <f>'Wyniki ucz'!N23</f>
        <v>1</v>
      </c>
      <c r="O25" s="14">
        <f>'Wyniki ucz'!O23</f>
        <v>0</v>
      </c>
      <c r="P25" s="14">
        <f>'Wyniki ucz'!P23</f>
        <v>3</v>
      </c>
      <c r="Q25" s="14">
        <f>'Wyniki ucz'!Q23</f>
        <v>1</v>
      </c>
      <c r="R25" s="14">
        <f>'Wyniki ucz'!R23</f>
        <v>1</v>
      </c>
      <c r="S25" s="14">
        <f>'Wyniki ucz'!S23</f>
        <v>1</v>
      </c>
      <c r="T25" s="14">
        <f>'Wyniki ucz'!T23</f>
        <v>1</v>
      </c>
      <c r="U25" s="14">
        <f>'Wyniki ucz'!U23</f>
        <v>1</v>
      </c>
      <c r="V25" s="14">
        <f>'Wyniki ucz'!V23</f>
        <v>1</v>
      </c>
      <c r="W25" s="14">
        <f>'Wyniki ucz'!W23</f>
        <v>1</v>
      </c>
      <c r="X25" s="14">
        <f>'Wyniki ucz'!X23</f>
        <v>0</v>
      </c>
      <c r="Y25" s="14">
        <f>'Wyniki ucz'!Y23</f>
        <v>1</v>
      </c>
      <c r="Z25" s="14">
        <f>'Wyniki ucz'!Z23</f>
        <v>0</v>
      </c>
      <c r="AA25" s="14">
        <f>'Wyniki ucz'!AA23</f>
        <v>1</v>
      </c>
      <c r="AB25" s="14">
        <f>'Wyniki ucz'!AB23</f>
        <v>1</v>
      </c>
      <c r="AC25" s="14">
        <f>'Wyniki ucz'!AC23</f>
        <v>1</v>
      </c>
      <c r="AD25" s="14">
        <f>'Wyniki ucz'!AD23</f>
        <v>1</v>
      </c>
      <c r="AE25" s="14">
        <f>'Wyniki ucz'!AE23</f>
        <v>1</v>
      </c>
      <c r="AF25" s="14">
        <f>'Wyniki ucz'!AF23</f>
        <v>1</v>
      </c>
      <c r="AG25" s="14">
        <f>'Wyniki ucz'!AG23</f>
        <v>3</v>
      </c>
      <c r="AH25" s="14">
        <f>'Wyniki ucz'!AH23</f>
        <v>4</v>
      </c>
      <c r="AI25" s="14">
        <f t="shared" si="2"/>
        <v>34</v>
      </c>
      <c r="AJ25" s="15">
        <f>AI25/'ANAL_UCZ JPOL_MAT'!$D$1</f>
        <v>0.8292682926829268</v>
      </c>
      <c r="AK25" s="7" t="str">
        <f t="shared" si="3"/>
        <v>Łatwy</v>
      </c>
      <c r="AL25" s="8" t="str">
        <f t="shared" si="4"/>
        <v>Dobrym</v>
      </c>
      <c r="AM25" s="20">
        <f t="shared" si="0"/>
        <v>17</v>
      </c>
      <c r="AN25" s="15">
        <f t="shared" si="5"/>
        <v>0.8095238095238095</v>
      </c>
      <c r="AO25" s="7" t="str">
        <f t="shared" si="6"/>
        <v>Łatwy</v>
      </c>
      <c r="AP25" s="8" t="str">
        <f t="shared" si="7"/>
        <v>Dobrym</v>
      </c>
      <c r="AQ25" s="20">
        <f t="shared" si="1"/>
        <v>17</v>
      </c>
      <c r="AR25" s="15">
        <f t="shared" si="8"/>
        <v>0.85</v>
      </c>
      <c r="AS25" s="7" t="str">
        <f t="shared" si="9"/>
        <v>Łatwy</v>
      </c>
      <c r="AT25" s="8" t="str">
        <f t="shared" si="10"/>
        <v>Dobrym</v>
      </c>
    </row>
    <row r="26" spans="1:46" ht="35.25" customHeight="1">
      <c r="A26" s="14" t="str">
        <f>'Wyniki ucz'!A24</f>
        <v>A23</v>
      </c>
      <c r="B26" s="14" t="str">
        <f>'Wyniki ucz'!B24</f>
        <v>SP-X1-152</v>
      </c>
      <c r="C26" s="14">
        <f>'Wyniki ucz'!C24</f>
        <v>1</v>
      </c>
      <c r="D26" s="14">
        <f>'Wyniki ucz'!D24</f>
        <v>1</v>
      </c>
      <c r="E26" s="14">
        <f>'Wyniki ucz'!E24</f>
        <v>0</v>
      </c>
      <c r="F26" s="14">
        <f>'Wyniki ucz'!F24</f>
        <v>1</v>
      </c>
      <c r="G26" s="14">
        <f>'Wyniki ucz'!G24</f>
        <v>1</v>
      </c>
      <c r="H26" s="14">
        <f>'Wyniki ucz'!H24</f>
        <v>0</v>
      </c>
      <c r="I26" s="14">
        <f>'Wyniki ucz'!I24</f>
        <v>0</v>
      </c>
      <c r="J26" s="14">
        <f>'Wyniki ucz'!J24</f>
        <v>1</v>
      </c>
      <c r="K26" s="14">
        <f>'Wyniki ucz'!K24</f>
        <v>1</v>
      </c>
      <c r="L26" s="14">
        <f>'Wyniki ucz'!L24</f>
        <v>0</v>
      </c>
      <c r="M26" s="14">
        <f>'Wyniki ucz'!M24</f>
        <v>1</v>
      </c>
      <c r="N26" s="14">
        <f>'Wyniki ucz'!N24</f>
        <v>1</v>
      </c>
      <c r="O26" s="14">
        <f>'Wyniki ucz'!O24</f>
        <v>1</v>
      </c>
      <c r="P26" s="14">
        <f>'Wyniki ucz'!P24</f>
        <v>1</v>
      </c>
      <c r="Q26" s="14">
        <f>'Wyniki ucz'!Q24</f>
        <v>1</v>
      </c>
      <c r="R26" s="14">
        <f>'Wyniki ucz'!R24</f>
        <v>1</v>
      </c>
      <c r="S26" s="14">
        <f>'Wyniki ucz'!S24</f>
        <v>0</v>
      </c>
      <c r="T26" s="14">
        <f>'Wyniki ucz'!T24</f>
        <v>0</v>
      </c>
      <c r="U26" s="14">
        <f>'Wyniki ucz'!U24</f>
        <v>1</v>
      </c>
      <c r="V26" s="14">
        <f>'Wyniki ucz'!V24</f>
        <v>0</v>
      </c>
      <c r="W26" s="14">
        <f>'Wyniki ucz'!W24</f>
        <v>1</v>
      </c>
      <c r="X26" s="14">
        <f>'Wyniki ucz'!X24</f>
        <v>1</v>
      </c>
      <c r="Y26" s="14">
        <f>'Wyniki ucz'!Y24</f>
        <v>1</v>
      </c>
      <c r="Z26" s="14">
        <f>'Wyniki ucz'!Z24</f>
        <v>1</v>
      </c>
      <c r="AA26" s="14">
        <f>'Wyniki ucz'!AA24</f>
        <v>1</v>
      </c>
      <c r="AB26" s="14">
        <f>'Wyniki ucz'!AB24</f>
        <v>1</v>
      </c>
      <c r="AC26" s="14">
        <f>'Wyniki ucz'!AC24</f>
        <v>1</v>
      </c>
      <c r="AD26" s="14">
        <f>'Wyniki ucz'!AD24</f>
        <v>1</v>
      </c>
      <c r="AE26" s="14">
        <f>'Wyniki ucz'!AE24</f>
        <v>0</v>
      </c>
      <c r="AF26" s="14">
        <f>'Wyniki ucz'!AF24</f>
        <v>2</v>
      </c>
      <c r="AG26" s="14">
        <f>'Wyniki ucz'!AG24</f>
        <v>1</v>
      </c>
      <c r="AH26" s="14">
        <f>'Wyniki ucz'!AH24</f>
        <v>4</v>
      </c>
      <c r="AI26" s="14">
        <f t="shared" si="2"/>
        <v>28</v>
      </c>
      <c r="AJ26" s="15">
        <f>AI26/'ANAL_UCZ JPOL_MAT'!$D$1</f>
        <v>0.6829268292682927</v>
      </c>
      <c r="AK26" s="7" t="str">
        <f t="shared" si="3"/>
        <v>Umiarkowanie trudny</v>
      </c>
      <c r="AL26" s="8" t="str">
        <f t="shared" si="4"/>
        <v>Niżej zadawalającym</v>
      </c>
      <c r="AM26" s="20">
        <f t="shared" si="0"/>
        <v>12</v>
      </c>
      <c r="AN26" s="15">
        <f t="shared" si="5"/>
        <v>0.5714285714285714</v>
      </c>
      <c r="AO26" s="7" t="str">
        <f t="shared" si="6"/>
        <v>Umiarkowanie trudny</v>
      </c>
      <c r="AP26" s="8" t="str">
        <f t="shared" si="7"/>
        <v>Niżej zadawalającym</v>
      </c>
      <c r="AQ26" s="20">
        <f t="shared" si="1"/>
        <v>16</v>
      </c>
      <c r="AR26" s="15">
        <f t="shared" si="8"/>
        <v>0.8</v>
      </c>
      <c r="AS26" s="7" t="str">
        <f t="shared" si="9"/>
        <v>Łatwy</v>
      </c>
      <c r="AT26" s="8" t="str">
        <f t="shared" si="10"/>
        <v>Dobrym</v>
      </c>
    </row>
    <row r="27" spans="1:46" ht="35.25" customHeight="1">
      <c r="A27" s="14" t="str">
        <f>'Wyniki ucz'!A25</f>
        <v>A24</v>
      </c>
      <c r="B27" s="14" t="str">
        <f>'Wyniki ucz'!B25</f>
        <v>SP-Y1-152</v>
      </c>
      <c r="C27" s="14">
        <f>'Wyniki ucz'!C25</f>
        <v>1</v>
      </c>
      <c r="D27" s="14">
        <f>'Wyniki ucz'!D25</f>
        <v>1</v>
      </c>
      <c r="E27" s="14">
        <f>'Wyniki ucz'!E25</f>
        <v>1</v>
      </c>
      <c r="F27" s="14">
        <f>'Wyniki ucz'!F25</f>
        <v>1</v>
      </c>
      <c r="G27" s="14">
        <f>'Wyniki ucz'!G25</f>
        <v>1</v>
      </c>
      <c r="H27" s="14">
        <f>'Wyniki ucz'!H25</f>
        <v>1</v>
      </c>
      <c r="I27" s="14">
        <f>'Wyniki ucz'!I25</f>
        <v>0</v>
      </c>
      <c r="J27" s="14">
        <f>'Wyniki ucz'!J25</f>
        <v>1</v>
      </c>
      <c r="K27" s="14">
        <f>'Wyniki ucz'!K25</f>
        <v>1</v>
      </c>
      <c r="L27" s="14">
        <f>'Wyniki ucz'!L25</f>
        <v>1</v>
      </c>
      <c r="M27" s="14">
        <f>'Wyniki ucz'!M25</f>
        <v>1</v>
      </c>
      <c r="N27" s="14">
        <f>'Wyniki ucz'!N25</f>
        <v>0</v>
      </c>
      <c r="O27" s="14">
        <f>'Wyniki ucz'!O25</f>
        <v>2</v>
      </c>
      <c r="P27" s="14">
        <f>'Wyniki ucz'!P25</f>
        <v>2</v>
      </c>
      <c r="Q27" s="14">
        <f>'Wyniki ucz'!Q25</f>
        <v>1</v>
      </c>
      <c r="R27" s="14">
        <f>'Wyniki ucz'!R25</f>
        <v>1</v>
      </c>
      <c r="S27" s="14">
        <f>'Wyniki ucz'!S25</f>
        <v>0</v>
      </c>
      <c r="T27" s="14">
        <f>'Wyniki ucz'!T25</f>
        <v>1</v>
      </c>
      <c r="U27" s="14">
        <f>'Wyniki ucz'!U25</f>
        <v>1</v>
      </c>
      <c r="V27" s="14">
        <f>'Wyniki ucz'!V25</f>
        <v>0</v>
      </c>
      <c r="W27" s="14">
        <f>'Wyniki ucz'!W25</f>
        <v>1</v>
      </c>
      <c r="X27" s="14">
        <f>'Wyniki ucz'!X25</f>
        <v>0</v>
      </c>
      <c r="Y27" s="14">
        <f>'Wyniki ucz'!Y25</f>
        <v>1</v>
      </c>
      <c r="Z27" s="14">
        <f>'Wyniki ucz'!Z25</f>
        <v>1</v>
      </c>
      <c r="AA27" s="14">
        <f>'Wyniki ucz'!AA25</f>
        <v>1</v>
      </c>
      <c r="AB27" s="14">
        <f>'Wyniki ucz'!AB25</f>
        <v>0</v>
      </c>
      <c r="AC27" s="14">
        <f>'Wyniki ucz'!AC25</f>
        <v>1</v>
      </c>
      <c r="AD27" s="14">
        <f>'Wyniki ucz'!AD25</f>
        <v>1</v>
      </c>
      <c r="AE27" s="14">
        <f>'Wyniki ucz'!AE25</f>
        <v>0</v>
      </c>
      <c r="AF27" s="14">
        <f>'Wyniki ucz'!AF25</f>
        <v>1</v>
      </c>
      <c r="AG27" s="14">
        <f>'Wyniki ucz'!AG25</f>
        <v>0</v>
      </c>
      <c r="AH27" s="14">
        <f>'Wyniki ucz'!AH25</f>
        <v>0</v>
      </c>
      <c r="AI27" s="14">
        <f t="shared" si="2"/>
        <v>25</v>
      </c>
      <c r="AJ27" s="15">
        <f>AI27/'ANAL_UCZ JPOL_MAT'!$D$1</f>
        <v>0.6097560975609756</v>
      </c>
      <c r="AK27" s="7" t="str">
        <f t="shared" si="3"/>
        <v>Umiarkowanie trudny</v>
      </c>
      <c r="AL27" s="8" t="str">
        <f t="shared" si="4"/>
        <v>Niżej zadawalającym</v>
      </c>
      <c r="AM27" s="20">
        <f t="shared" si="0"/>
        <v>17</v>
      </c>
      <c r="AN27" s="15">
        <f t="shared" si="5"/>
        <v>0.8095238095238095</v>
      </c>
      <c r="AO27" s="7" t="str">
        <f t="shared" si="6"/>
        <v>Umiarkowanie trudny</v>
      </c>
      <c r="AP27" s="8" t="str">
        <f t="shared" si="7"/>
        <v>Dobrym</v>
      </c>
      <c r="AQ27" s="20">
        <f t="shared" si="1"/>
        <v>8</v>
      </c>
      <c r="AR27" s="15">
        <f t="shared" si="8"/>
        <v>0.4</v>
      </c>
      <c r="AS27" s="7" t="str">
        <f t="shared" si="9"/>
        <v>Trudny</v>
      </c>
      <c r="AT27" s="8" t="str">
        <f t="shared" si="10"/>
        <v>Niskim</v>
      </c>
    </row>
    <row r="28" spans="1:46" ht="35.25" customHeight="1">
      <c r="A28" s="14" t="str">
        <f>'Wyniki ucz'!A26</f>
        <v>A26</v>
      </c>
      <c r="B28" s="14" t="str">
        <f>'Wyniki ucz'!B26</f>
        <v>SP-X1-152</v>
      </c>
      <c r="C28" s="14">
        <f>'Wyniki ucz'!C26</f>
        <v>1</v>
      </c>
      <c r="D28" s="14">
        <f>'Wyniki ucz'!D26</f>
        <v>1</v>
      </c>
      <c r="E28" s="14">
        <f>'Wyniki ucz'!E26</f>
        <v>1</v>
      </c>
      <c r="F28" s="14">
        <f>'Wyniki ucz'!F26</f>
        <v>0</v>
      </c>
      <c r="G28" s="14">
        <f>'Wyniki ucz'!G26</f>
        <v>1</v>
      </c>
      <c r="H28" s="14">
        <f>'Wyniki ucz'!H26</f>
        <v>1</v>
      </c>
      <c r="I28" s="14">
        <f>'Wyniki ucz'!I26</f>
        <v>0</v>
      </c>
      <c r="J28" s="14">
        <f>'Wyniki ucz'!J26</f>
        <v>1</v>
      </c>
      <c r="K28" s="14">
        <f>'Wyniki ucz'!K26</f>
        <v>1</v>
      </c>
      <c r="L28" s="14">
        <f>'Wyniki ucz'!L26</f>
        <v>0</v>
      </c>
      <c r="M28" s="14">
        <f>'Wyniki ucz'!M26</f>
        <v>1</v>
      </c>
      <c r="N28" s="14">
        <f>'Wyniki ucz'!N26</f>
        <v>0</v>
      </c>
      <c r="O28" s="14">
        <f>'Wyniki ucz'!O26</f>
        <v>2</v>
      </c>
      <c r="P28" s="14">
        <f>'Wyniki ucz'!P26</f>
        <v>3</v>
      </c>
      <c r="Q28" s="14">
        <f>'Wyniki ucz'!Q26</f>
        <v>1</v>
      </c>
      <c r="R28" s="14">
        <f>'Wyniki ucz'!R26</f>
        <v>1</v>
      </c>
      <c r="S28" s="14">
        <f>'Wyniki ucz'!S26</f>
        <v>0</v>
      </c>
      <c r="T28" s="14">
        <f>'Wyniki ucz'!T26</f>
        <v>0</v>
      </c>
      <c r="U28" s="14">
        <f>'Wyniki ucz'!U26</f>
        <v>1</v>
      </c>
      <c r="V28" s="14">
        <f>'Wyniki ucz'!V26</f>
        <v>0</v>
      </c>
      <c r="W28" s="14">
        <f>'Wyniki ucz'!W26</f>
        <v>1</v>
      </c>
      <c r="X28" s="14">
        <f>'Wyniki ucz'!X26</f>
        <v>1</v>
      </c>
      <c r="Y28" s="14">
        <f>'Wyniki ucz'!Y26</f>
        <v>1</v>
      </c>
      <c r="Z28" s="14">
        <f>'Wyniki ucz'!Z26</f>
        <v>1</v>
      </c>
      <c r="AA28" s="14">
        <f>'Wyniki ucz'!AA26</f>
        <v>1</v>
      </c>
      <c r="AB28" s="14">
        <f>'Wyniki ucz'!AB26</f>
        <v>1</v>
      </c>
      <c r="AC28" s="14">
        <f>'Wyniki ucz'!AC26</f>
        <v>0</v>
      </c>
      <c r="AD28" s="14">
        <f>'Wyniki ucz'!AD26</f>
        <v>1</v>
      </c>
      <c r="AE28" s="14">
        <f>'Wyniki ucz'!AE26</f>
        <v>1</v>
      </c>
      <c r="AF28" s="14">
        <f>'Wyniki ucz'!AF26</f>
        <v>2</v>
      </c>
      <c r="AG28" s="14">
        <f>'Wyniki ucz'!AG26</f>
        <v>3</v>
      </c>
      <c r="AH28" s="14">
        <f>'Wyniki ucz'!AH26</f>
        <v>4</v>
      </c>
      <c r="AI28" s="14">
        <f t="shared" si="2"/>
        <v>33</v>
      </c>
      <c r="AJ28" s="15">
        <f>AI28/'ANAL_UCZ JPOL_MAT'!$D$1</f>
        <v>0.8048780487804879</v>
      </c>
      <c r="AK28" s="7" t="str">
        <f t="shared" si="3"/>
        <v>Łatwy</v>
      </c>
      <c r="AL28" s="8" t="str">
        <f t="shared" si="4"/>
        <v>Dobrym</v>
      </c>
      <c r="AM28" s="20">
        <f aca="true" t="shared" si="11" ref="AM28:AM47">SUM(C28:T28)</f>
        <v>15</v>
      </c>
      <c r="AN28" s="15">
        <f aca="true" t="shared" si="12" ref="AN28:AN47">AM28/$AM$3</f>
        <v>0.7142857142857143</v>
      </c>
      <c r="AO28" s="7" t="str">
        <f t="shared" si="6"/>
        <v>Łatwy</v>
      </c>
      <c r="AP28" s="8" t="str">
        <f t="shared" si="7"/>
        <v>Zadawalającym</v>
      </c>
      <c r="AQ28" s="20">
        <f aca="true" t="shared" si="13" ref="AQ28:AQ47">SUM(U28:AH28)</f>
        <v>18</v>
      </c>
      <c r="AR28" s="15">
        <f aca="true" t="shared" si="14" ref="AR28:AR47">AQ28/$AQ$3</f>
        <v>0.9</v>
      </c>
      <c r="AS28" s="7" t="str">
        <f t="shared" si="9"/>
        <v>Bardzo łatwy</v>
      </c>
      <c r="AT28" s="8" t="str">
        <f t="shared" si="10"/>
        <v>Bardzo dobrym</v>
      </c>
    </row>
    <row r="29" spans="1:46" ht="35.25" customHeight="1">
      <c r="A29" s="14" t="str">
        <f>'Wyniki ucz'!A27</f>
        <v>B01</v>
      </c>
      <c r="B29" s="14" t="str">
        <f>'Wyniki ucz'!B27</f>
        <v>SP-X1-152</v>
      </c>
      <c r="C29" s="14">
        <f>'Wyniki ucz'!C27</f>
        <v>1</v>
      </c>
      <c r="D29" s="14">
        <f>'Wyniki ucz'!D27</f>
        <v>1</v>
      </c>
      <c r="E29" s="14">
        <f>'Wyniki ucz'!E27</f>
        <v>1</v>
      </c>
      <c r="F29" s="14">
        <f>'Wyniki ucz'!F27</f>
        <v>1</v>
      </c>
      <c r="G29" s="14">
        <f>'Wyniki ucz'!G27</f>
        <v>1</v>
      </c>
      <c r="H29" s="14">
        <f>'Wyniki ucz'!H27</f>
        <v>1</v>
      </c>
      <c r="I29" s="14">
        <f>'Wyniki ucz'!I27</f>
        <v>1</v>
      </c>
      <c r="J29" s="14">
        <f>'Wyniki ucz'!J27</f>
        <v>1</v>
      </c>
      <c r="K29" s="14">
        <f>'Wyniki ucz'!K27</f>
        <v>1</v>
      </c>
      <c r="L29" s="14">
        <f>'Wyniki ucz'!L27</f>
        <v>1</v>
      </c>
      <c r="M29" s="14">
        <f>'Wyniki ucz'!M27</f>
        <v>1</v>
      </c>
      <c r="N29" s="14">
        <f>'Wyniki ucz'!N27</f>
        <v>1</v>
      </c>
      <c r="O29" s="14">
        <f>'Wyniki ucz'!O27</f>
        <v>2</v>
      </c>
      <c r="P29" s="14">
        <f>'Wyniki ucz'!P27</f>
        <v>3</v>
      </c>
      <c r="Q29" s="14">
        <f>'Wyniki ucz'!Q27</f>
        <v>1</v>
      </c>
      <c r="R29" s="14">
        <f>'Wyniki ucz'!R27</f>
        <v>1</v>
      </c>
      <c r="S29" s="14">
        <f>'Wyniki ucz'!S27</f>
        <v>1</v>
      </c>
      <c r="T29" s="14">
        <f>'Wyniki ucz'!T27</f>
        <v>1</v>
      </c>
      <c r="U29" s="14">
        <f>'Wyniki ucz'!U27</f>
        <v>1</v>
      </c>
      <c r="V29" s="14">
        <f>'Wyniki ucz'!V27</f>
        <v>0</v>
      </c>
      <c r="W29" s="14">
        <f>'Wyniki ucz'!W27</f>
        <v>1</v>
      </c>
      <c r="X29" s="14">
        <f>'Wyniki ucz'!X27</f>
        <v>1</v>
      </c>
      <c r="Y29" s="14">
        <f>'Wyniki ucz'!Y27</f>
        <v>1</v>
      </c>
      <c r="Z29" s="14">
        <f>'Wyniki ucz'!Z27</f>
        <v>1</v>
      </c>
      <c r="AA29" s="14">
        <f>'Wyniki ucz'!AA27</f>
        <v>1</v>
      </c>
      <c r="AB29" s="14">
        <f>'Wyniki ucz'!AB27</f>
        <v>1</v>
      </c>
      <c r="AC29" s="14">
        <f>'Wyniki ucz'!AC27</f>
        <v>1</v>
      </c>
      <c r="AD29" s="14">
        <f>'Wyniki ucz'!AD27</f>
        <v>1</v>
      </c>
      <c r="AE29" s="14">
        <f>'Wyniki ucz'!AE27</f>
        <v>1</v>
      </c>
      <c r="AF29" s="14">
        <f>'Wyniki ucz'!AF27</f>
        <v>2</v>
      </c>
      <c r="AG29" s="14">
        <f>'Wyniki ucz'!AG27</f>
        <v>3</v>
      </c>
      <c r="AH29" s="14">
        <f>'Wyniki ucz'!AH27</f>
        <v>4</v>
      </c>
      <c r="AI29" s="14">
        <f t="shared" si="2"/>
        <v>40</v>
      </c>
      <c r="AJ29" s="15">
        <f>AI29/'ANAL_UCZ JPOL_MAT'!$D$1</f>
        <v>0.975609756097561</v>
      </c>
      <c r="AK29" s="7" t="str">
        <f t="shared" si="3"/>
        <v>Bardzo łatwy</v>
      </c>
      <c r="AL29" s="8" t="str">
        <f t="shared" si="4"/>
        <v>Bardzo dobrym</v>
      </c>
      <c r="AM29" s="20">
        <f t="shared" si="11"/>
        <v>21</v>
      </c>
      <c r="AN29" s="15">
        <f t="shared" si="12"/>
        <v>1</v>
      </c>
      <c r="AO29" s="7" t="str">
        <f t="shared" si="6"/>
        <v>Bardzo łatwy</v>
      </c>
      <c r="AP29" s="8" t="str">
        <f t="shared" si="7"/>
        <v>Bardzo dobrym</v>
      </c>
      <c r="AQ29" s="20">
        <f t="shared" si="13"/>
        <v>19</v>
      </c>
      <c r="AR29" s="15">
        <f t="shared" si="14"/>
        <v>0.95</v>
      </c>
      <c r="AS29" s="7" t="str">
        <f t="shared" si="9"/>
        <v>Bardzo łatwy</v>
      </c>
      <c r="AT29" s="8" t="str">
        <f t="shared" si="10"/>
        <v>Bardzo dobrym</v>
      </c>
    </row>
    <row r="30" spans="1:46" ht="35.25" customHeight="1">
      <c r="A30" s="14" t="str">
        <f>'Wyniki ucz'!A28</f>
        <v>B02</v>
      </c>
      <c r="B30" s="14" t="str">
        <f>'Wyniki ucz'!B28</f>
        <v>SP-Y1-152</v>
      </c>
      <c r="C30" s="14">
        <f>'Wyniki ucz'!C28</f>
        <v>1</v>
      </c>
      <c r="D30" s="14">
        <f>'Wyniki ucz'!D28</f>
        <v>1</v>
      </c>
      <c r="E30" s="14">
        <f>'Wyniki ucz'!E28</f>
        <v>1</v>
      </c>
      <c r="F30" s="14">
        <f>'Wyniki ucz'!F28</f>
        <v>1</v>
      </c>
      <c r="G30" s="14">
        <f>'Wyniki ucz'!G28</f>
        <v>0</v>
      </c>
      <c r="H30" s="14">
        <f>'Wyniki ucz'!H28</f>
        <v>0</v>
      </c>
      <c r="I30" s="14">
        <f>'Wyniki ucz'!I28</f>
        <v>0</v>
      </c>
      <c r="J30" s="14">
        <f>'Wyniki ucz'!J28</f>
        <v>1</v>
      </c>
      <c r="K30" s="14">
        <f>'Wyniki ucz'!K28</f>
        <v>1</v>
      </c>
      <c r="L30" s="14">
        <f>'Wyniki ucz'!L28</f>
        <v>1</v>
      </c>
      <c r="M30" s="14">
        <f>'Wyniki ucz'!M28</f>
        <v>1</v>
      </c>
      <c r="N30" s="14">
        <f>'Wyniki ucz'!N28</f>
        <v>1</v>
      </c>
      <c r="O30" s="14">
        <f>'Wyniki ucz'!O28</f>
        <v>2</v>
      </c>
      <c r="P30" s="14">
        <f>'Wyniki ucz'!P28</f>
        <v>3</v>
      </c>
      <c r="Q30" s="14">
        <f>'Wyniki ucz'!Q28</f>
        <v>1</v>
      </c>
      <c r="R30" s="14">
        <f>'Wyniki ucz'!R28</f>
        <v>1</v>
      </c>
      <c r="S30" s="14">
        <f>'Wyniki ucz'!S28</f>
        <v>0</v>
      </c>
      <c r="T30" s="14">
        <f>'Wyniki ucz'!T28</f>
        <v>1</v>
      </c>
      <c r="U30" s="14">
        <f>'Wyniki ucz'!U28</f>
        <v>0</v>
      </c>
      <c r="V30" s="14">
        <f>'Wyniki ucz'!V28</f>
        <v>0</v>
      </c>
      <c r="W30" s="14">
        <f>'Wyniki ucz'!W28</f>
        <v>1</v>
      </c>
      <c r="X30" s="14">
        <f>'Wyniki ucz'!X28</f>
        <v>0</v>
      </c>
      <c r="Y30" s="14">
        <f>'Wyniki ucz'!Y28</f>
        <v>0</v>
      </c>
      <c r="Z30" s="14">
        <f>'Wyniki ucz'!Z28</f>
        <v>0</v>
      </c>
      <c r="AA30" s="14">
        <f>'Wyniki ucz'!AA28</f>
        <v>0</v>
      </c>
      <c r="AB30" s="14">
        <f>'Wyniki ucz'!AB28</f>
        <v>0</v>
      </c>
      <c r="AC30" s="14">
        <f>'Wyniki ucz'!AC28</f>
        <v>0</v>
      </c>
      <c r="AD30" s="14">
        <f>'Wyniki ucz'!AD28</f>
        <v>1</v>
      </c>
      <c r="AE30" s="14">
        <f>'Wyniki ucz'!AE28</f>
        <v>0</v>
      </c>
      <c r="AF30" s="14">
        <f>'Wyniki ucz'!AF28</f>
        <v>1</v>
      </c>
      <c r="AG30" s="14">
        <f>'Wyniki ucz'!AG28</f>
        <v>0</v>
      </c>
      <c r="AH30" s="14">
        <f>'Wyniki ucz'!AH28</f>
        <v>0</v>
      </c>
      <c r="AI30" s="14">
        <f t="shared" si="2"/>
        <v>20</v>
      </c>
      <c r="AJ30" s="15">
        <f>AI30/'ANAL_UCZ JPOL_MAT'!$D$1</f>
        <v>0.4878048780487805</v>
      </c>
      <c r="AK30" s="7" t="str">
        <f t="shared" si="3"/>
        <v>Trudny</v>
      </c>
      <c r="AL30" s="8" t="str">
        <f t="shared" si="4"/>
        <v>Niskim</v>
      </c>
      <c r="AM30" s="20">
        <f t="shared" si="11"/>
        <v>17</v>
      </c>
      <c r="AN30" s="15">
        <f t="shared" si="12"/>
        <v>0.8095238095238095</v>
      </c>
      <c r="AO30" s="7" t="str">
        <f t="shared" si="6"/>
        <v>Trudny</v>
      </c>
      <c r="AP30" s="8" t="str">
        <f t="shared" si="7"/>
        <v>Dobrym</v>
      </c>
      <c r="AQ30" s="20">
        <f t="shared" si="13"/>
        <v>3</v>
      </c>
      <c r="AR30" s="15">
        <f t="shared" si="14"/>
        <v>0.15</v>
      </c>
      <c r="AS30" s="7" t="str">
        <f t="shared" si="9"/>
        <v>Bardzo trudny</v>
      </c>
      <c r="AT30" s="8" t="str">
        <f t="shared" si="10"/>
        <v>Bardzo niskim</v>
      </c>
    </row>
    <row r="31" spans="1:46" ht="35.25" customHeight="1">
      <c r="A31" s="14" t="str">
        <f>'Wyniki ucz'!A29</f>
        <v>B03</v>
      </c>
      <c r="B31" s="14" t="str">
        <f>'Wyniki ucz'!B29</f>
        <v>SP-Y1-152</v>
      </c>
      <c r="C31" s="14">
        <f>'Wyniki ucz'!C29</f>
        <v>1</v>
      </c>
      <c r="D31" s="14">
        <f>'Wyniki ucz'!D29</f>
        <v>1</v>
      </c>
      <c r="E31" s="14">
        <f>'Wyniki ucz'!E29</f>
        <v>1</v>
      </c>
      <c r="F31" s="14">
        <f>'Wyniki ucz'!F29</f>
        <v>1</v>
      </c>
      <c r="G31" s="14">
        <f>'Wyniki ucz'!G29</f>
        <v>1</v>
      </c>
      <c r="H31" s="14">
        <f>'Wyniki ucz'!H29</f>
        <v>1</v>
      </c>
      <c r="I31" s="14">
        <f>'Wyniki ucz'!I29</f>
        <v>1</v>
      </c>
      <c r="J31" s="14">
        <f>'Wyniki ucz'!J29</f>
        <v>1</v>
      </c>
      <c r="K31" s="14">
        <f>'Wyniki ucz'!K29</f>
        <v>1</v>
      </c>
      <c r="L31" s="14">
        <f>'Wyniki ucz'!L29</f>
        <v>1</v>
      </c>
      <c r="M31" s="14">
        <f>'Wyniki ucz'!M29</f>
        <v>1</v>
      </c>
      <c r="N31" s="14">
        <f>'Wyniki ucz'!N29</f>
        <v>0</v>
      </c>
      <c r="O31" s="14">
        <f>'Wyniki ucz'!O29</f>
        <v>2</v>
      </c>
      <c r="P31" s="14">
        <f>'Wyniki ucz'!P29</f>
        <v>3</v>
      </c>
      <c r="Q31" s="14">
        <f>'Wyniki ucz'!Q29</f>
        <v>1</v>
      </c>
      <c r="R31" s="14">
        <f>'Wyniki ucz'!R29</f>
        <v>1</v>
      </c>
      <c r="S31" s="14">
        <f>'Wyniki ucz'!S29</f>
        <v>1</v>
      </c>
      <c r="T31" s="14">
        <f>'Wyniki ucz'!T29</f>
        <v>1</v>
      </c>
      <c r="U31" s="14">
        <f>'Wyniki ucz'!U29</f>
        <v>1</v>
      </c>
      <c r="V31" s="14">
        <f>'Wyniki ucz'!V29</f>
        <v>1</v>
      </c>
      <c r="W31" s="14">
        <f>'Wyniki ucz'!W29</f>
        <v>1</v>
      </c>
      <c r="X31" s="14">
        <f>'Wyniki ucz'!X29</f>
        <v>1</v>
      </c>
      <c r="Y31" s="14">
        <f>'Wyniki ucz'!Y29</f>
        <v>1</v>
      </c>
      <c r="Z31" s="14">
        <f>'Wyniki ucz'!Z29</f>
        <v>1</v>
      </c>
      <c r="AA31" s="14">
        <f>'Wyniki ucz'!AA29</f>
        <v>1</v>
      </c>
      <c r="AB31" s="14">
        <f>'Wyniki ucz'!AB29</f>
        <v>1</v>
      </c>
      <c r="AC31" s="14">
        <f>'Wyniki ucz'!AC29</f>
        <v>1</v>
      </c>
      <c r="AD31" s="14">
        <f>'Wyniki ucz'!AD29</f>
        <v>1</v>
      </c>
      <c r="AE31" s="14">
        <f>'Wyniki ucz'!AE29</f>
        <v>1</v>
      </c>
      <c r="AF31" s="14">
        <f>'Wyniki ucz'!AF29</f>
        <v>2</v>
      </c>
      <c r="AG31" s="14">
        <f>'Wyniki ucz'!AG29</f>
        <v>3</v>
      </c>
      <c r="AH31" s="14">
        <f>'Wyniki ucz'!AH29</f>
        <v>4</v>
      </c>
      <c r="AI31" s="14">
        <f t="shared" si="2"/>
        <v>40</v>
      </c>
      <c r="AJ31" s="15">
        <f>AI31/'ANAL_UCZ JPOL_MAT'!$D$1</f>
        <v>0.975609756097561</v>
      </c>
      <c r="AK31" s="7" t="str">
        <f t="shared" si="3"/>
        <v>Bardzo łatwy</v>
      </c>
      <c r="AL31" s="8" t="str">
        <f t="shared" si="4"/>
        <v>Bardzo dobrym</v>
      </c>
      <c r="AM31" s="20">
        <f t="shared" si="11"/>
        <v>20</v>
      </c>
      <c r="AN31" s="15">
        <f t="shared" si="12"/>
        <v>0.9523809523809523</v>
      </c>
      <c r="AO31" s="7" t="str">
        <f t="shared" si="6"/>
        <v>Bardzo łatwy</v>
      </c>
      <c r="AP31" s="8" t="str">
        <f t="shared" si="7"/>
        <v>Bardzo dobrym</v>
      </c>
      <c r="AQ31" s="20">
        <f t="shared" si="13"/>
        <v>20</v>
      </c>
      <c r="AR31" s="15">
        <f t="shared" si="14"/>
        <v>1</v>
      </c>
      <c r="AS31" s="7" t="str">
        <f t="shared" si="9"/>
        <v>Bardzo łatwy</v>
      </c>
      <c r="AT31" s="8" t="str">
        <f t="shared" si="10"/>
        <v>Bardzo dobrym</v>
      </c>
    </row>
    <row r="32" spans="1:46" ht="35.25" customHeight="1">
      <c r="A32" s="14" t="str">
        <f>'Wyniki ucz'!A30</f>
        <v>B04</v>
      </c>
      <c r="B32" s="14" t="str">
        <f>'Wyniki ucz'!B30</f>
        <v>SP-Y1-152</v>
      </c>
      <c r="C32" s="14">
        <f>'Wyniki ucz'!C30</f>
        <v>1</v>
      </c>
      <c r="D32" s="14">
        <f>'Wyniki ucz'!D30</f>
        <v>1</v>
      </c>
      <c r="E32" s="14">
        <f>'Wyniki ucz'!E30</f>
        <v>1</v>
      </c>
      <c r="F32" s="14">
        <f>'Wyniki ucz'!F30</f>
        <v>0</v>
      </c>
      <c r="G32" s="14">
        <f>'Wyniki ucz'!G30</f>
        <v>1</v>
      </c>
      <c r="H32" s="14">
        <f>'Wyniki ucz'!H30</f>
        <v>1</v>
      </c>
      <c r="I32" s="14">
        <f>'Wyniki ucz'!I30</f>
        <v>1</v>
      </c>
      <c r="J32" s="14">
        <f>'Wyniki ucz'!J30</f>
        <v>1</v>
      </c>
      <c r="K32" s="14">
        <f>'Wyniki ucz'!K30</f>
        <v>1</v>
      </c>
      <c r="L32" s="14">
        <f>'Wyniki ucz'!L30</f>
        <v>0</v>
      </c>
      <c r="M32" s="14">
        <f>'Wyniki ucz'!M30</f>
        <v>1</v>
      </c>
      <c r="N32" s="14">
        <f>'Wyniki ucz'!N30</f>
        <v>1</v>
      </c>
      <c r="O32" s="14">
        <f>'Wyniki ucz'!O30</f>
        <v>1</v>
      </c>
      <c r="P32" s="14">
        <f>'Wyniki ucz'!P30</f>
        <v>3</v>
      </c>
      <c r="Q32" s="14">
        <f>'Wyniki ucz'!Q30</f>
        <v>1</v>
      </c>
      <c r="R32" s="14">
        <f>'Wyniki ucz'!R30</f>
        <v>1</v>
      </c>
      <c r="S32" s="14">
        <f>'Wyniki ucz'!S30</f>
        <v>0</v>
      </c>
      <c r="T32" s="14">
        <f>'Wyniki ucz'!T30</f>
        <v>1</v>
      </c>
      <c r="U32" s="14">
        <f>'Wyniki ucz'!U30</f>
        <v>0</v>
      </c>
      <c r="V32" s="14">
        <f>'Wyniki ucz'!V30</f>
        <v>0</v>
      </c>
      <c r="W32" s="14">
        <f>'Wyniki ucz'!W30</f>
        <v>1</v>
      </c>
      <c r="X32" s="14">
        <f>'Wyniki ucz'!X30</f>
        <v>1</v>
      </c>
      <c r="Y32" s="14">
        <f>'Wyniki ucz'!Y30</f>
        <v>1</v>
      </c>
      <c r="Z32" s="14">
        <f>'Wyniki ucz'!Z30</f>
        <v>0</v>
      </c>
      <c r="AA32" s="14">
        <f>'Wyniki ucz'!AA30</f>
        <v>0</v>
      </c>
      <c r="AB32" s="14">
        <f>'Wyniki ucz'!AB30</f>
        <v>1</v>
      </c>
      <c r="AC32" s="14">
        <f>'Wyniki ucz'!AC30</f>
        <v>1</v>
      </c>
      <c r="AD32" s="14">
        <f>'Wyniki ucz'!AD30</f>
        <v>0</v>
      </c>
      <c r="AE32" s="14">
        <f>'Wyniki ucz'!AE30</f>
        <v>0</v>
      </c>
      <c r="AF32" s="14">
        <f>'Wyniki ucz'!AF30</f>
        <v>2</v>
      </c>
      <c r="AG32" s="14">
        <f>'Wyniki ucz'!AG30</f>
        <v>0</v>
      </c>
      <c r="AH32" s="14">
        <f>'Wyniki ucz'!AH30</f>
        <v>0</v>
      </c>
      <c r="AI32" s="14">
        <f t="shared" si="2"/>
        <v>24</v>
      </c>
      <c r="AJ32" s="15">
        <f>AI32/'ANAL_UCZ JPOL_MAT'!$D$1</f>
        <v>0.5853658536585366</v>
      </c>
      <c r="AK32" s="7" t="str">
        <f t="shared" si="3"/>
        <v>Umiarkowanie trudny</v>
      </c>
      <c r="AL32" s="8" t="str">
        <f t="shared" si="4"/>
        <v>Niżej zadawalającym</v>
      </c>
      <c r="AM32" s="20">
        <f t="shared" si="11"/>
        <v>17</v>
      </c>
      <c r="AN32" s="15">
        <f t="shared" si="12"/>
        <v>0.8095238095238095</v>
      </c>
      <c r="AO32" s="7" t="str">
        <f t="shared" si="6"/>
        <v>Umiarkowanie trudny</v>
      </c>
      <c r="AP32" s="8" t="str">
        <f t="shared" si="7"/>
        <v>Dobrym</v>
      </c>
      <c r="AQ32" s="20">
        <f t="shared" si="13"/>
        <v>7</v>
      </c>
      <c r="AR32" s="15">
        <f t="shared" si="14"/>
        <v>0.35</v>
      </c>
      <c r="AS32" s="7" t="str">
        <f t="shared" si="9"/>
        <v>Trudny</v>
      </c>
      <c r="AT32" s="8" t="str">
        <f t="shared" si="10"/>
        <v>Niskim</v>
      </c>
    </row>
    <row r="33" spans="1:46" ht="35.25" customHeight="1">
      <c r="A33" s="14" t="str">
        <f>'Wyniki ucz'!A31</f>
        <v>B06</v>
      </c>
      <c r="B33" s="14" t="str">
        <f>'Wyniki ucz'!B31</f>
        <v>SP-Y1-152</v>
      </c>
      <c r="C33" s="14">
        <f>'Wyniki ucz'!C31</f>
        <v>1</v>
      </c>
      <c r="D33" s="14">
        <f>'Wyniki ucz'!D31</f>
        <v>1</v>
      </c>
      <c r="E33" s="14">
        <f>'Wyniki ucz'!E31</f>
        <v>0</v>
      </c>
      <c r="F33" s="14">
        <f>'Wyniki ucz'!F31</f>
        <v>1</v>
      </c>
      <c r="G33" s="14">
        <f>'Wyniki ucz'!G31</f>
        <v>1</v>
      </c>
      <c r="H33" s="14">
        <f>'Wyniki ucz'!H31</f>
        <v>1</v>
      </c>
      <c r="I33" s="14">
        <f>'Wyniki ucz'!I31</f>
        <v>0</v>
      </c>
      <c r="J33" s="14">
        <f>'Wyniki ucz'!J31</f>
        <v>1</v>
      </c>
      <c r="K33" s="14">
        <f>'Wyniki ucz'!K31</f>
        <v>0</v>
      </c>
      <c r="L33" s="14">
        <f>'Wyniki ucz'!L31</f>
        <v>1</v>
      </c>
      <c r="M33" s="14">
        <f>'Wyniki ucz'!M31</f>
        <v>1</v>
      </c>
      <c r="N33" s="14">
        <f>'Wyniki ucz'!N31</f>
        <v>0</v>
      </c>
      <c r="O33" s="14">
        <f>'Wyniki ucz'!O31</f>
        <v>1</v>
      </c>
      <c r="P33" s="14">
        <f>'Wyniki ucz'!P31</f>
        <v>3</v>
      </c>
      <c r="Q33" s="14">
        <f>'Wyniki ucz'!Q31</f>
        <v>1</v>
      </c>
      <c r="R33" s="14">
        <f>'Wyniki ucz'!R31</f>
        <v>1</v>
      </c>
      <c r="S33" s="14">
        <f>'Wyniki ucz'!S31</f>
        <v>0</v>
      </c>
      <c r="T33" s="14">
        <f>'Wyniki ucz'!T31</f>
        <v>1</v>
      </c>
      <c r="U33" s="14">
        <f>'Wyniki ucz'!U31</f>
        <v>0</v>
      </c>
      <c r="V33" s="14">
        <f>'Wyniki ucz'!V31</f>
        <v>0</v>
      </c>
      <c r="W33" s="14">
        <f>'Wyniki ucz'!W31</f>
        <v>1</v>
      </c>
      <c r="X33" s="14">
        <f>'Wyniki ucz'!X31</f>
        <v>1</v>
      </c>
      <c r="Y33" s="14">
        <f>'Wyniki ucz'!Y31</f>
        <v>1</v>
      </c>
      <c r="Z33" s="14">
        <f>'Wyniki ucz'!Z31</f>
        <v>0</v>
      </c>
      <c r="AA33" s="14">
        <f>'Wyniki ucz'!AA31</f>
        <v>1</v>
      </c>
      <c r="AB33" s="14">
        <f>'Wyniki ucz'!AB31</f>
        <v>0</v>
      </c>
      <c r="AC33" s="14">
        <f>'Wyniki ucz'!AC31</f>
        <v>0</v>
      </c>
      <c r="AD33" s="14">
        <f>'Wyniki ucz'!AD31</f>
        <v>1</v>
      </c>
      <c r="AE33" s="14">
        <f>'Wyniki ucz'!AE31</f>
        <v>1</v>
      </c>
      <c r="AF33" s="14">
        <f>'Wyniki ucz'!AF31</f>
        <v>1</v>
      </c>
      <c r="AG33" s="14">
        <f>'Wyniki ucz'!AG31</f>
        <v>2</v>
      </c>
      <c r="AH33" s="14">
        <f>'Wyniki ucz'!AH31</f>
        <v>0</v>
      </c>
      <c r="AI33" s="14">
        <f t="shared" si="2"/>
        <v>24</v>
      </c>
      <c r="AJ33" s="15">
        <f>AI33/'ANAL_UCZ JPOL_MAT'!$D$1</f>
        <v>0.5853658536585366</v>
      </c>
      <c r="AK33" s="7" t="str">
        <f t="shared" si="3"/>
        <v>Umiarkowanie trudny</v>
      </c>
      <c r="AL33" s="8" t="str">
        <f t="shared" si="4"/>
        <v>Niżej zadawalającym</v>
      </c>
      <c r="AM33" s="20">
        <f t="shared" si="11"/>
        <v>15</v>
      </c>
      <c r="AN33" s="15">
        <f t="shared" si="12"/>
        <v>0.7142857142857143</v>
      </c>
      <c r="AO33" s="7" t="str">
        <f t="shared" si="6"/>
        <v>Umiarkowanie trudny</v>
      </c>
      <c r="AP33" s="8" t="str">
        <f t="shared" si="7"/>
        <v>Zadawalającym</v>
      </c>
      <c r="AQ33" s="20">
        <f t="shared" si="13"/>
        <v>9</v>
      </c>
      <c r="AR33" s="15">
        <f t="shared" si="14"/>
        <v>0.45</v>
      </c>
      <c r="AS33" s="7" t="str">
        <f t="shared" si="9"/>
        <v>Trudny</v>
      </c>
      <c r="AT33" s="8" t="str">
        <f t="shared" si="10"/>
        <v>Niskim</v>
      </c>
    </row>
    <row r="34" spans="1:46" ht="35.25" customHeight="1">
      <c r="A34" s="14" t="str">
        <f>'Wyniki ucz'!A32</f>
        <v>B07</v>
      </c>
      <c r="B34" s="14" t="str">
        <f>'Wyniki ucz'!B32</f>
        <v>SP-Y1-152</v>
      </c>
      <c r="C34" s="14">
        <f>'Wyniki ucz'!C32</f>
        <v>1</v>
      </c>
      <c r="D34" s="14">
        <f>'Wyniki ucz'!D32</f>
        <v>1</v>
      </c>
      <c r="E34" s="14">
        <f>'Wyniki ucz'!E32</f>
        <v>1</v>
      </c>
      <c r="F34" s="14">
        <f>'Wyniki ucz'!F32</f>
        <v>1</v>
      </c>
      <c r="G34" s="14">
        <f>'Wyniki ucz'!G32</f>
        <v>1</v>
      </c>
      <c r="H34" s="14">
        <f>'Wyniki ucz'!H32</f>
        <v>1</v>
      </c>
      <c r="I34" s="14">
        <f>'Wyniki ucz'!I32</f>
        <v>1</v>
      </c>
      <c r="J34" s="14">
        <f>'Wyniki ucz'!J32</f>
        <v>1</v>
      </c>
      <c r="K34" s="14">
        <f>'Wyniki ucz'!K32</f>
        <v>1</v>
      </c>
      <c r="L34" s="14">
        <f>'Wyniki ucz'!L32</f>
        <v>0</v>
      </c>
      <c r="M34" s="14">
        <f>'Wyniki ucz'!M32</f>
        <v>0</v>
      </c>
      <c r="N34" s="14">
        <f>'Wyniki ucz'!N32</f>
        <v>1</v>
      </c>
      <c r="O34" s="14">
        <f>'Wyniki ucz'!O32</f>
        <v>2</v>
      </c>
      <c r="P34" s="14">
        <f>'Wyniki ucz'!P32</f>
        <v>3</v>
      </c>
      <c r="Q34" s="14">
        <f>'Wyniki ucz'!Q32</f>
        <v>1</v>
      </c>
      <c r="R34" s="14">
        <f>'Wyniki ucz'!R32</f>
        <v>1</v>
      </c>
      <c r="S34" s="14">
        <f>'Wyniki ucz'!S32</f>
        <v>1</v>
      </c>
      <c r="T34" s="14">
        <f>'Wyniki ucz'!T32</f>
        <v>1</v>
      </c>
      <c r="U34" s="14">
        <f>'Wyniki ucz'!U32</f>
        <v>1</v>
      </c>
      <c r="V34" s="14">
        <f>'Wyniki ucz'!V32</f>
        <v>1</v>
      </c>
      <c r="W34" s="14">
        <f>'Wyniki ucz'!W32</f>
        <v>1</v>
      </c>
      <c r="X34" s="14">
        <f>'Wyniki ucz'!X32</f>
        <v>1</v>
      </c>
      <c r="Y34" s="14">
        <f>'Wyniki ucz'!Y32</f>
        <v>1</v>
      </c>
      <c r="Z34" s="14">
        <f>'Wyniki ucz'!Z32</f>
        <v>1</v>
      </c>
      <c r="AA34" s="14">
        <f>'Wyniki ucz'!AA32</f>
        <v>1</v>
      </c>
      <c r="AB34" s="14">
        <f>'Wyniki ucz'!AB32</f>
        <v>1</v>
      </c>
      <c r="AC34" s="14">
        <f>'Wyniki ucz'!AC32</f>
        <v>1</v>
      </c>
      <c r="AD34" s="14">
        <f>'Wyniki ucz'!AD32</f>
        <v>1</v>
      </c>
      <c r="AE34" s="14">
        <f>'Wyniki ucz'!AE32</f>
        <v>1</v>
      </c>
      <c r="AF34" s="14">
        <f>'Wyniki ucz'!AF32</f>
        <v>2</v>
      </c>
      <c r="AG34" s="14">
        <f>'Wyniki ucz'!AG32</f>
        <v>3</v>
      </c>
      <c r="AH34" s="14">
        <f>'Wyniki ucz'!AH32</f>
        <v>4</v>
      </c>
      <c r="AI34" s="14">
        <f t="shared" si="2"/>
        <v>39</v>
      </c>
      <c r="AJ34" s="15">
        <f>AI34/'ANAL_UCZ JPOL_MAT'!$D$1</f>
        <v>0.9512195121951219</v>
      </c>
      <c r="AK34" s="7" t="str">
        <f t="shared" si="3"/>
        <v>Bardzo łatwy</v>
      </c>
      <c r="AL34" s="8" t="str">
        <f t="shared" si="4"/>
        <v>Bardzo dobrym</v>
      </c>
      <c r="AM34" s="20">
        <f t="shared" si="11"/>
        <v>19</v>
      </c>
      <c r="AN34" s="15">
        <f t="shared" si="12"/>
        <v>0.9047619047619048</v>
      </c>
      <c r="AO34" s="7" t="str">
        <f t="shared" si="6"/>
        <v>Bardzo łatwy</v>
      </c>
      <c r="AP34" s="8" t="str">
        <f t="shared" si="7"/>
        <v>Bardzo dobrym</v>
      </c>
      <c r="AQ34" s="20">
        <f t="shared" si="13"/>
        <v>20</v>
      </c>
      <c r="AR34" s="15">
        <f t="shared" si="14"/>
        <v>1</v>
      </c>
      <c r="AS34" s="7" t="str">
        <f t="shared" si="9"/>
        <v>Bardzo łatwy</v>
      </c>
      <c r="AT34" s="8" t="str">
        <f t="shared" si="10"/>
        <v>Bardzo dobrym</v>
      </c>
    </row>
    <row r="35" spans="1:46" ht="35.25" customHeight="1">
      <c r="A35" s="14" t="str">
        <f>'Wyniki ucz'!A33</f>
        <v>B08</v>
      </c>
      <c r="B35" s="14" t="str">
        <f>'Wyniki ucz'!B33</f>
        <v>SP-Y1-152</v>
      </c>
      <c r="C35" s="14">
        <f>'Wyniki ucz'!C33</f>
        <v>1</v>
      </c>
      <c r="D35" s="14">
        <f>'Wyniki ucz'!D33</f>
        <v>1</v>
      </c>
      <c r="E35" s="14">
        <f>'Wyniki ucz'!E33</f>
        <v>0</v>
      </c>
      <c r="F35" s="14">
        <f>'Wyniki ucz'!F33</f>
        <v>1</v>
      </c>
      <c r="G35" s="14">
        <f>'Wyniki ucz'!G33</f>
        <v>1</v>
      </c>
      <c r="H35" s="14">
        <f>'Wyniki ucz'!H33</f>
        <v>1</v>
      </c>
      <c r="I35" s="14">
        <f>'Wyniki ucz'!I33</f>
        <v>0</v>
      </c>
      <c r="J35" s="14">
        <f>'Wyniki ucz'!J33</f>
        <v>1</v>
      </c>
      <c r="K35" s="14">
        <f>'Wyniki ucz'!K33</f>
        <v>0</v>
      </c>
      <c r="L35" s="14">
        <f>'Wyniki ucz'!L33</f>
        <v>1</v>
      </c>
      <c r="M35" s="14">
        <f>'Wyniki ucz'!M33</f>
        <v>1</v>
      </c>
      <c r="N35" s="14">
        <f>'Wyniki ucz'!N33</f>
        <v>1</v>
      </c>
      <c r="O35" s="14">
        <f>'Wyniki ucz'!O33</f>
        <v>1</v>
      </c>
      <c r="P35" s="14">
        <f>'Wyniki ucz'!P33</f>
        <v>2</v>
      </c>
      <c r="Q35" s="14">
        <f>'Wyniki ucz'!Q33</f>
        <v>1</v>
      </c>
      <c r="R35" s="14">
        <f>'Wyniki ucz'!R33</f>
        <v>1</v>
      </c>
      <c r="S35" s="14">
        <f>'Wyniki ucz'!S33</f>
        <v>1</v>
      </c>
      <c r="T35" s="14">
        <f>'Wyniki ucz'!T33</f>
        <v>0</v>
      </c>
      <c r="U35" s="14">
        <f>'Wyniki ucz'!U33</f>
        <v>1</v>
      </c>
      <c r="V35" s="14">
        <f>'Wyniki ucz'!V33</f>
        <v>1</v>
      </c>
      <c r="W35" s="14">
        <f>'Wyniki ucz'!W33</f>
        <v>1</v>
      </c>
      <c r="X35" s="14">
        <f>'Wyniki ucz'!X33</f>
        <v>1</v>
      </c>
      <c r="Y35" s="14">
        <f>'Wyniki ucz'!Y33</f>
        <v>1</v>
      </c>
      <c r="Z35" s="14">
        <f>'Wyniki ucz'!Z33</f>
        <v>0</v>
      </c>
      <c r="AA35" s="14">
        <f>'Wyniki ucz'!AA33</f>
        <v>1</v>
      </c>
      <c r="AB35" s="14">
        <f>'Wyniki ucz'!AB33</f>
        <v>1</v>
      </c>
      <c r="AC35" s="14">
        <f>'Wyniki ucz'!AC33</f>
        <v>0</v>
      </c>
      <c r="AD35" s="14">
        <f>'Wyniki ucz'!AD33</f>
        <v>1</v>
      </c>
      <c r="AE35" s="14">
        <f>'Wyniki ucz'!AE33</f>
        <v>1</v>
      </c>
      <c r="AF35" s="14">
        <f>'Wyniki ucz'!AF33</f>
        <v>2</v>
      </c>
      <c r="AG35" s="14">
        <f>'Wyniki ucz'!AG33</f>
        <v>2</v>
      </c>
      <c r="AH35" s="14">
        <f>'Wyniki ucz'!AH33</f>
        <v>0</v>
      </c>
      <c r="AI35" s="14">
        <f t="shared" si="2"/>
        <v>28</v>
      </c>
      <c r="AJ35" s="15">
        <f>AI35/'ANAL_UCZ JPOL_MAT'!$D$1</f>
        <v>0.6829268292682927</v>
      </c>
      <c r="AK35" s="7" t="str">
        <f t="shared" si="3"/>
        <v>Umiarkowanie trudny</v>
      </c>
      <c r="AL35" s="8" t="str">
        <f t="shared" si="4"/>
        <v>Niżej zadawalającym</v>
      </c>
      <c r="AM35" s="20">
        <f t="shared" si="11"/>
        <v>15</v>
      </c>
      <c r="AN35" s="15">
        <f t="shared" si="12"/>
        <v>0.7142857142857143</v>
      </c>
      <c r="AO35" s="7" t="str">
        <f t="shared" si="6"/>
        <v>Umiarkowanie trudny</v>
      </c>
      <c r="AP35" s="8" t="str">
        <f t="shared" si="7"/>
        <v>Zadawalającym</v>
      </c>
      <c r="AQ35" s="20">
        <f t="shared" si="13"/>
        <v>13</v>
      </c>
      <c r="AR35" s="15">
        <f t="shared" si="14"/>
        <v>0.65</v>
      </c>
      <c r="AS35" s="7" t="str">
        <f t="shared" si="9"/>
        <v>Umiarkowanie trudny</v>
      </c>
      <c r="AT35" s="8" t="str">
        <f t="shared" si="10"/>
        <v>Niżej zadawalającym</v>
      </c>
    </row>
    <row r="36" spans="1:46" ht="35.25" customHeight="1">
      <c r="A36" s="14" t="str">
        <f>'Wyniki ucz'!A34</f>
        <v>B09</v>
      </c>
      <c r="B36" s="14" t="str">
        <f>'Wyniki ucz'!B34</f>
        <v>SP-X1-152</v>
      </c>
      <c r="C36" s="14">
        <f>'Wyniki ucz'!C34</f>
        <v>1</v>
      </c>
      <c r="D36" s="14">
        <f>'Wyniki ucz'!D34</f>
        <v>1</v>
      </c>
      <c r="E36" s="14">
        <f>'Wyniki ucz'!E34</f>
        <v>1</v>
      </c>
      <c r="F36" s="14">
        <f>'Wyniki ucz'!F34</f>
        <v>1</v>
      </c>
      <c r="G36" s="14">
        <f>'Wyniki ucz'!G34</f>
        <v>0</v>
      </c>
      <c r="H36" s="14">
        <f>'Wyniki ucz'!H34</f>
        <v>1</v>
      </c>
      <c r="I36" s="14">
        <f>'Wyniki ucz'!I34</f>
        <v>1</v>
      </c>
      <c r="J36" s="14">
        <f>'Wyniki ucz'!J34</f>
        <v>1</v>
      </c>
      <c r="K36" s="14">
        <f>'Wyniki ucz'!K34</f>
        <v>1</v>
      </c>
      <c r="L36" s="14">
        <f>'Wyniki ucz'!L34</f>
        <v>1</v>
      </c>
      <c r="M36" s="14">
        <f>'Wyniki ucz'!M34</f>
        <v>1</v>
      </c>
      <c r="N36" s="14">
        <f>'Wyniki ucz'!N34</f>
        <v>1</v>
      </c>
      <c r="O36" s="14">
        <f>'Wyniki ucz'!O34</f>
        <v>2</v>
      </c>
      <c r="P36" s="14">
        <f>'Wyniki ucz'!P34</f>
        <v>2</v>
      </c>
      <c r="Q36" s="14">
        <f>'Wyniki ucz'!Q34</f>
        <v>1</v>
      </c>
      <c r="R36" s="14">
        <f>'Wyniki ucz'!R34</f>
        <v>1</v>
      </c>
      <c r="S36" s="14">
        <f>'Wyniki ucz'!S34</f>
        <v>0</v>
      </c>
      <c r="T36" s="14">
        <f>'Wyniki ucz'!T34</f>
        <v>0</v>
      </c>
      <c r="U36" s="14">
        <f>'Wyniki ucz'!U34</f>
        <v>1</v>
      </c>
      <c r="V36" s="14">
        <f>'Wyniki ucz'!V34</f>
        <v>0</v>
      </c>
      <c r="W36" s="14">
        <f>'Wyniki ucz'!W34</f>
        <v>1</v>
      </c>
      <c r="X36" s="14">
        <f>'Wyniki ucz'!X34</f>
        <v>1</v>
      </c>
      <c r="Y36" s="14">
        <f>'Wyniki ucz'!Y34</f>
        <v>1</v>
      </c>
      <c r="Z36" s="14">
        <f>'Wyniki ucz'!Z34</f>
        <v>1</v>
      </c>
      <c r="AA36" s="14">
        <f>'Wyniki ucz'!AA34</f>
        <v>1</v>
      </c>
      <c r="AB36" s="14">
        <f>'Wyniki ucz'!AB34</f>
        <v>1</v>
      </c>
      <c r="AC36" s="14">
        <f>'Wyniki ucz'!AC34</f>
        <v>0</v>
      </c>
      <c r="AD36" s="14">
        <f>'Wyniki ucz'!AD34</f>
        <v>1</v>
      </c>
      <c r="AE36" s="14">
        <f>'Wyniki ucz'!AE34</f>
        <v>1</v>
      </c>
      <c r="AF36" s="14">
        <f>'Wyniki ucz'!AF34</f>
        <v>1</v>
      </c>
      <c r="AG36" s="14">
        <f>'Wyniki ucz'!AG34</f>
        <v>0</v>
      </c>
      <c r="AH36" s="14">
        <f>'Wyniki ucz'!AH34</f>
        <v>0</v>
      </c>
      <c r="AI36" s="14">
        <f t="shared" si="2"/>
        <v>27</v>
      </c>
      <c r="AJ36" s="15">
        <f>AI36/'ANAL_UCZ JPOL_MAT'!$D$1</f>
        <v>0.6585365853658537</v>
      </c>
      <c r="AK36" s="7" t="str">
        <f t="shared" si="3"/>
        <v>Umiarkowanie trudny</v>
      </c>
      <c r="AL36" s="8" t="str">
        <f t="shared" si="4"/>
        <v>Niżej zadawalającym</v>
      </c>
      <c r="AM36" s="20">
        <f t="shared" si="11"/>
        <v>17</v>
      </c>
      <c r="AN36" s="15">
        <f t="shared" si="12"/>
        <v>0.8095238095238095</v>
      </c>
      <c r="AO36" s="7" t="str">
        <f t="shared" si="6"/>
        <v>Umiarkowanie trudny</v>
      </c>
      <c r="AP36" s="8" t="str">
        <f t="shared" si="7"/>
        <v>Dobrym</v>
      </c>
      <c r="AQ36" s="20">
        <f t="shared" si="13"/>
        <v>10</v>
      </c>
      <c r="AR36" s="15">
        <f t="shared" si="14"/>
        <v>0.5</v>
      </c>
      <c r="AS36" s="7" t="str">
        <f t="shared" si="9"/>
        <v>Umiarkowanie trudny</v>
      </c>
      <c r="AT36" s="8" t="str">
        <f t="shared" si="10"/>
        <v>Niżej zadawalającym</v>
      </c>
    </row>
    <row r="37" spans="1:46" ht="35.25" customHeight="1">
      <c r="A37" s="14" t="str">
        <f>'Wyniki ucz'!A35</f>
        <v>B10</v>
      </c>
      <c r="B37" s="14" t="str">
        <f>'Wyniki ucz'!B35</f>
        <v>SP-Y1-152</v>
      </c>
      <c r="C37" s="14">
        <f>'Wyniki ucz'!C35</f>
        <v>1</v>
      </c>
      <c r="D37" s="14">
        <f>'Wyniki ucz'!D35</f>
        <v>1</v>
      </c>
      <c r="E37" s="14">
        <f>'Wyniki ucz'!E35</f>
        <v>1</v>
      </c>
      <c r="F37" s="14">
        <f>'Wyniki ucz'!F35</f>
        <v>1</v>
      </c>
      <c r="G37" s="14">
        <f>'Wyniki ucz'!G35</f>
        <v>1</v>
      </c>
      <c r="H37" s="14">
        <f>'Wyniki ucz'!H35</f>
        <v>1</v>
      </c>
      <c r="I37" s="14">
        <f>'Wyniki ucz'!I35</f>
        <v>0</v>
      </c>
      <c r="J37" s="14">
        <f>'Wyniki ucz'!J35</f>
        <v>1</v>
      </c>
      <c r="K37" s="14">
        <f>'Wyniki ucz'!K35</f>
        <v>1</v>
      </c>
      <c r="L37" s="14">
        <f>'Wyniki ucz'!L35</f>
        <v>1</v>
      </c>
      <c r="M37" s="14">
        <f>'Wyniki ucz'!M35</f>
        <v>1</v>
      </c>
      <c r="N37" s="14">
        <f>'Wyniki ucz'!N35</f>
        <v>1</v>
      </c>
      <c r="O37" s="14">
        <f>'Wyniki ucz'!O35</f>
        <v>2</v>
      </c>
      <c r="P37" s="14">
        <f>'Wyniki ucz'!P35</f>
        <v>3</v>
      </c>
      <c r="Q37" s="14">
        <f>'Wyniki ucz'!Q35</f>
        <v>1</v>
      </c>
      <c r="R37" s="14">
        <f>'Wyniki ucz'!R35</f>
        <v>1</v>
      </c>
      <c r="S37" s="14">
        <f>'Wyniki ucz'!S35</f>
        <v>1</v>
      </c>
      <c r="T37" s="14">
        <f>'Wyniki ucz'!T35</f>
        <v>0</v>
      </c>
      <c r="U37" s="14">
        <f>'Wyniki ucz'!U35</f>
        <v>1</v>
      </c>
      <c r="V37" s="14">
        <f>'Wyniki ucz'!V35</f>
        <v>1</v>
      </c>
      <c r="W37" s="14">
        <f>'Wyniki ucz'!W35</f>
        <v>1</v>
      </c>
      <c r="X37" s="14">
        <f>'Wyniki ucz'!X35</f>
        <v>0</v>
      </c>
      <c r="Y37" s="14">
        <f>'Wyniki ucz'!Y35</f>
        <v>1</v>
      </c>
      <c r="Z37" s="14">
        <f>'Wyniki ucz'!Z35</f>
        <v>1</v>
      </c>
      <c r="AA37" s="14">
        <f>'Wyniki ucz'!AA35</f>
        <v>1</v>
      </c>
      <c r="AB37" s="14">
        <f>'Wyniki ucz'!AB35</f>
        <v>1</v>
      </c>
      <c r="AC37" s="14">
        <f>'Wyniki ucz'!AC35</f>
        <v>1</v>
      </c>
      <c r="AD37" s="14">
        <f>'Wyniki ucz'!AD35</f>
        <v>1</v>
      </c>
      <c r="AE37" s="14">
        <f>'Wyniki ucz'!AE35</f>
        <v>1</v>
      </c>
      <c r="AF37" s="14">
        <f>'Wyniki ucz'!AF35</f>
        <v>2</v>
      </c>
      <c r="AG37" s="14">
        <f>'Wyniki ucz'!AG35</f>
        <v>0</v>
      </c>
      <c r="AH37" s="14">
        <f>'Wyniki ucz'!AH35</f>
        <v>0</v>
      </c>
      <c r="AI37" s="14">
        <f t="shared" si="2"/>
        <v>31</v>
      </c>
      <c r="AJ37" s="15">
        <f>AI37/'ANAL_UCZ JPOL_MAT'!$D$1</f>
        <v>0.7560975609756098</v>
      </c>
      <c r="AK37" s="7" t="str">
        <f t="shared" si="3"/>
        <v>Łatwy</v>
      </c>
      <c r="AL37" s="8" t="str">
        <f t="shared" si="4"/>
        <v>Zadawalającym</v>
      </c>
      <c r="AM37" s="20">
        <f t="shared" si="11"/>
        <v>19</v>
      </c>
      <c r="AN37" s="15">
        <f t="shared" si="12"/>
        <v>0.9047619047619048</v>
      </c>
      <c r="AO37" s="7" t="str">
        <f t="shared" si="6"/>
        <v>Łatwy</v>
      </c>
      <c r="AP37" s="8" t="str">
        <f t="shared" si="7"/>
        <v>Bardzo dobrym</v>
      </c>
      <c r="AQ37" s="20">
        <f t="shared" si="13"/>
        <v>12</v>
      </c>
      <c r="AR37" s="15">
        <f t="shared" si="14"/>
        <v>0.6</v>
      </c>
      <c r="AS37" s="7" t="str">
        <f t="shared" si="9"/>
        <v>Umiarkowanie trudny</v>
      </c>
      <c r="AT37" s="8" t="str">
        <f t="shared" si="10"/>
        <v>Niżej zadawalającym</v>
      </c>
    </row>
    <row r="38" spans="1:46" ht="35.25" customHeight="1">
      <c r="A38" s="14" t="str">
        <f>'Wyniki ucz'!A36</f>
        <v>B11</v>
      </c>
      <c r="B38" s="14" t="str">
        <f>'Wyniki ucz'!B36</f>
        <v>SP-Y1-152</v>
      </c>
      <c r="C38" s="14">
        <f>'Wyniki ucz'!C36</f>
        <v>1</v>
      </c>
      <c r="D38" s="14">
        <f>'Wyniki ucz'!D36</f>
        <v>1</v>
      </c>
      <c r="E38" s="14">
        <f>'Wyniki ucz'!E36</f>
        <v>1</v>
      </c>
      <c r="F38" s="14">
        <f>'Wyniki ucz'!F36</f>
        <v>1</v>
      </c>
      <c r="G38" s="14">
        <f>'Wyniki ucz'!G36</f>
        <v>1</v>
      </c>
      <c r="H38" s="14">
        <f>'Wyniki ucz'!H36</f>
        <v>1</v>
      </c>
      <c r="I38" s="14">
        <f>'Wyniki ucz'!I36</f>
        <v>0</v>
      </c>
      <c r="J38" s="14">
        <f>'Wyniki ucz'!J36</f>
        <v>1</v>
      </c>
      <c r="K38" s="14">
        <f>'Wyniki ucz'!K36</f>
        <v>1</v>
      </c>
      <c r="L38" s="14">
        <f>'Wyniki ucz'!L36</f>
        <v>1</v>
      </c>
      <c r="M38" s="14">
        <f>'Wyniki ucz'!M36</f>
        <v>1</v>
      </c>
      <c r="N38" s="14">
        <f>'Wyniki ucz'!N36</f>
        <v>1</v>
      </c>
      <c r="O38" s="14">
        <f>'Wyniki ucz'!O36</f>
        <v>1</v>
      </c>
      <c r="P38" s="14">
        <f>'Wyniki ucz'!P36</f>
        <v>2</v>
      </c>
      <c r="Q38" s="14">
        <f>'Wyniki ucz'!Q36</f>
        <v>1</v>
      </c>
      <c r="R38" s="14">
        <f>'Wyniki ucz'!R36</f>
        <v>1</v>
      </c>
      <c r="S38" s="14">
        <f>'Wyniki ucz'!S36</f>
        <v>1</v>
      </c>
      <c r="T38" s="14">
        <f>'Wyniki ucz'!T36</f>
        <v>1</v>
      </c>
      <c r="U38" s="14">
        <f>'Wyniki ucz'!U36</f>
        <v>0</v>
      </c>
      <c r="V38" s="14">
        <f>'Wyniki ucz'!V36</f>
        <v>0</v>
      </c>
      <c r="W38" s="14">
        <f>'Wyniki ucz'!W36</f>
        <v>1</v>
      </c>
      <c r="X38" s="14">
        <f>'Wyniki ucz'!X36</f>
        <v>1</v>
      </c>
      <c r="Y38" s="14">
        <f>'Wyniki ucz'!Y36</f>
        <v>1</v>
      </c>
      <c r="Z38" s="14">
        <f>'Wyniki ucz'!Z36</f>
        <v>1</v>
      </c>
      <c r="AA38" s="14">
        <f>'Wyniki ucz'!AA36</f>
        <v>1</v>
      </c>
      <c r="AB38" s="14">
        <f>'Wyniki ucz'!AB36</f>
        <v>1</v>
      </c>
      <c r="AC38" s="14">
        <f>'Wyniki ucz'!AC36</f>
        <v>1</v>
      </c>
      <c r="AD38" s="14">
        <f>'Wyniki ucz'!AD36</f>
        <v>1</v>
      </c>
      <c r="AE38" s="14">
        <f>'Wyniki ucz'!AE36</f>
        <v>1</v>
      </c>
      <c r="AF38" s="14">
        <f>'Wyniki ucz'!AF36</f>
        <v>1</v>
      </c>
      <c r="AG38" s="14">
        <f>'Wyniki ucz'!AG36</f>
        <v>3</v>
      </c>
      <c r="AH38" s="14">
        <f>'Wyniki ucz'!AH36</f>
        <v>0</v>
      </c>
      <c r="AI38" s="14">
        <f t="shared" si="2"/>
        <v>31</v>
      </c>
      <c r="AJ38" s="15">
        <f>AI38/'ANAL_UCZ JPOL_MAT'!$D$1</f>
        <v>0.7560975609756098</v>
      </c>
      <c r="AK38" s="7" t="str">
        <f t="shared" si="3"/>
        <v>Łatwy</v>
      </c>
      <c r="AL38" s="8" t="str">
        <f t="shared" si="4"/>
        <v>Zadawalającym</v>
      </c>
      <c r="AM38" s="20">
        <f t="shared" si="11"/>
        <v>18</v>
      </c>
      <c r="AN38" s="15">
        <f t="shared" si="12"/>
        <v>0.8571428571428571</v>
      </c>
      <c r="AO38" s="7" t="str">
        <f t="shared" si="6"/>
        <v>Łatwy</v>
      </c>
      <c r="AP38" s="8" t="str">
        <f t="shared" si="7"/>
        <v>Dobrym</v>
      </c>
      <c r="AQ38" s="20">
        <f t="shared" si="13"/>
        <v>13</v>
      </c>
      <c r="AR38" s="15">
        <f t="shared" si="14"/>
        <v>0.65</v>
      </c>
      <c r="AS38" s="7" t="str">
        <f t="shared" si="9"/>
        <v>Umiarkowanie trudny</v>
      </c>
      <c r="AT38" s="8" t="str">
        <f t="shared" si="10"/>
        <v>Niżej zadawalającym</v>
      </c>
    </row>
    <row r="39" spans="1:46" ht="35.25" customHeight="1">
      <c r="A39" s="14" t="str">
        <f>'Wyniki ucz'!A37</f>
        <v>B12</v>
      </c>
      <c r="B39" s="14" t="str">
        <f>'Wyniki ucz'!B37</f>
        <v>SP-X1-152</v>
      </c>
      <c r="C39" s="14">
        <f>'Wyniki ucz'!C37</f>
        <v>1</v>
      </c>
      <c r="D39" s="14">
        <f>'Wyniki ucz'!D37</f>
        <v>1</v>
      </c>
      <c r="E39" s="14">
        <f>'Wyniki ucz'!E37</f>
        <v>1</v>
      </c>
      <c r="F39" s="14">
        <f>'Wyniki ucz'!F37</f>
        <v>1</v>
      </c>
      <c r="G39" s="14">
        <f>'Wyniki ucz'!G37</f>
        <v>0</v>
      </c>
      <c r="H39" s="14">
        <f>'Wyniki ucz'!H37</f>
        <v>1</v>
      </c>
      <c r="I39" s="14">
        <f>'Wyniki ucz'!I37</f>
        <v>0</v>
      </c>
      <c r="J39" s="14">
        <f>'Wyniki ucz'!J37</f>
        <v>1</v>
      </c>
      <c r="K39" s="14">
        <f>'Wyniki ucz'!K37</f>
        <v>1</v>
      </c>
      <c r="L39" s="14">
        <f>'Wyniki ucz'!L37</f>
        <v>1</v>
      </c>
      <c r="M39" s="14">
        <f>'Wyniki ucz'!M37</f>
        <v>1</v>
      </c>
      <c r="N39" s="14">
        <f>'Wyniki ucz'!N37</f>
        <v>1</v>
      </c>
      <c r="O39" s="14">
        <f>'Wyniki ucz'!O37</f>
        <v>2</v>
      </c>
      <c r="P39" s="14">
        <f>'Wyniki ucz'!P37</f>
        <v>3</v>
      </c>
      <c r="Q39" s="14">
        <f>'Wyniki ucz'!Q37</f>
        <v>1</v>
      </c>
      <c r="R39" s="14">
        <f>'Wyniki ucz'!R37</f>
        <v>1</v>
      </c>
      <c r="S39" s="14">
        <f>'Wyniki ucz'!S37</f>
        <v>0</v>
      </c>
      <c r="T39" s="14">
        <f>'Wyniki ucz'!T37</f>
        <v>1</v>
      </c>
      <c r="U39" s="14">
        <f>'Wyniki ucz'!U37</f>
        <v>1</v>
      </c>
      <c r="V39" s="14">
        <f>'Wyniki ucz'!V37</f>
        <v>0</v>
      </c>
      <c r="W39" s="14">
        <f>'Wyniki ucz'!W37</f>
        <v>1</v>
      </c>
      <c r="X39" s="14">
        <f>'Wyniki ucz'!X37</f>
        <v>1</v>
      </c>
      <c r="Y39" s="14">
        <f>'Wyniki ucz'!Y37</f>
        <v>1</v>
      </c>
      <c r="Z39" s="14">
        <f>'Wyniki ucz'!Z37</f>
        <v>1</v>
      </c>
      <c r="AA39" s="14">
        <f>'Wyniki ucz'!AA37</f>
        <v>1</v>
      </c>
      <c r="AB39" s="14">
        <f>'Wyniki ucz'!AB37</f>
        <v>1</v>
      </c>
      <c r="AC39" s="14">
        <f>'Wyniki ucz'!AC37</f>
        <v>0</v>
      </c>
      <c r="AD39" s="14">
        <f>'Wyniki ucz'!AD37</f>
        <v>1</v>
      </c>
      <c r="AE39" s="14">
        <f>'Wyniki ucz'!AE37</f>
        <v>1</v>
      </c>
      <c r="AF39" s="14">
        <f>'Wyniki ucz'!AF37</f>
        <v>2</v>
      </c>
      <c r="AG39" s="14">
        <f>'Wyniki ucz'!AG37</f>
        <v>0</v>
      </c>
      <c r="AH39" s="14">
        <f>'Wyniki ucz'!AH37</f>
        <v>0</v>
      </c>
      <c r="AI39" s="14">
        <f t="shared" si="2"/>
        <v>29</v>
      </c>
      <c r="AJ39" s="15">
        <f>AI39/'ANAL_UCZ JPOL_MAT'!$D$1</f>
        <v>0.7073170731707317</v>
      </c>
      <c r="AK39" s="7" t="str">
        <f t="shared" si="3"/>
        <v>Łatwy</v>
      </c>
      <c r="AL39" s="8" t="str">
        <f t="shared" si="4"/>
        <v>Zadawalającym</v>
      </c>
      <c r="AM39" s="20">
        <f t="shared" si="11"/>
        <v>18</v>
      </c>
      <c r="AN39" s="15">
        <f t="shared" si="12"/>
        <v>0.8571428571428571</v>
      </c>
      <c r="AO39" s="7" t="str">
        <f t="shared" si="6"/>
        <v>Łatwy</v>
      </c>
      <c r="AP39" s="8" t="str">
        <f t="shared" si="7"/>
        <v>Dobrym</v>
      </c>
      <c r="AQ39" s="20">
        <f t="shared" si="13"/>
        <v>11</v>
      </c>
      <c r="AR39" s="15">
        <f t="shared" si="14"/>
        <v>0.55</v>
      </c>
      <c r="AS39" s="7" t="str">
        <f t="shared" si="9"/>
        <v>Umiarkowanie trudny</v>
      </c>
      <c r="AT39" s="8" t="str">
        <f t="shared" si="10"/>
        <v>Niżej zadawalającym</v>
      </c>
    </row>
    <row r="40" spans="1:46" ht="35.25" customHeight="1">
      <c r="A40" s="14" t="str">
        <f>'Wyniki ucz'!A38</f>
        <v>B13</v>
      </c>
      <c r="B40" s="14" t="str">
        <f>'Wyniki ucz'!B38</f>
        <v>SP-Y1-152</v>
      </c>
      <c r="C40" s="14">
        <f>'Wyniki ucz'!C38</f>
        <v>1</v>
      </c>
      <c r="D40" s="14">
        <f>'Wyniki ucz'!D38</f>
        <v>1</v>
      </c>
      <c r="E40" s="14">
        <f>'Wyniki ucz'!E38</f>
        <v>1</v>
      </c>
      <c r="F40" s="14">
        <f>'Wyniki ucz'!F38</f>
        <v>0</v>
      </c>
      <c r="G40" s="14">
        <f>'Wyniki ucz'!G38</f>
        <v>1</v>
      </c>
      <c r="H40" s="14">
        <f>'Wyniki ucz'!H38</f>
        <v>1</v>
      </c>
      <c r="I40" s="14">
        <f>'Wyniki ucz'!I38</f>
        <v>0</v>
      </c>
      <c r="J40" s="14">
        <f>'Wyniki ucz'!J38</f>
        <v>1</v>
      </c>
      <c r="K40" s="14">
        <f>'Wyniki ucz'!K38</f>
        <v>1</v>
      </c>
      <c r="L40" s="14">
        <f>'Wyniki ucz'!L38</f>
        <v>1</v>
      </c>
      <c r="M40" s="14">
        <f>'Wyniki ucz'!M38</f>
        <v>1</v>
      </c>
      <c r="N40" s="14">
        <f>'Wyniki ucz'!N38</f>
        <v>1</v>
      </c>
      <c r="O40" s="14">
        <f>'Wyniki ucz'!O38</f>
        <v>2</v>
      </c>
      <c r="P40" s="14">
        <f>'Wyniki ucz'!P38</f>
        <v>2</v>
      </c>
      <c r="Q40" s="14">
        <f>'Wyniki ucz'!Q38</f>
        <v>1</v>
      </c>
      <c r="R40" s="14">
        <f>'Wyniki ucz'!R38</f>
        <v>1</v>
      </c>
      <c r="S40" s="14">
        <f>'Wyniki ucz'!S38</f>
        <v>1</v>
      </c>
      <c r="T40" s="14">
        <f>'Wyniki ucz'!T38</f>
        <v>1</v>
      </c>
      <c r="U40" s="14">
        <f>'Wyniki ucz'!U38</f>
        <v>1</v>
      </c>
      <c r="V40" s="14">
        <f>'Wyniki ucz'!V38</f>
        <v>1</v>
      </c>
      <c r="W40" s="14">
        <f>'Wyniki ucz'!W38</f>
        <v>0</v>
      </c>
      <c r="X40" s="14">
        <f>'Wyniki ucz'!X38</f>
        <v>1</v>
      </c>
      <c r="Y40" s="14">
        <f>'Wyniki ucz'!Y38</f>
        <v>1</v>
      </c>
      <c r="Z40" s="14">
        <f>'Wyniki ucz'!Z38</f>
        <v>1</v>
      </c>
      <c r="AA40" s="14">
        <f>'Wyniki ucz'!AA38</f>
        <v>1</v>
      </c>
      <c r="AB40" s="14">
        <f>'Wyniki ucz'!AB38</f>
        <v>1</v>
      </c>
      <c r="AC40" s="14">
        <f>'Wyniki ucz'!AC38</f>
        <v>1</v>
      </c>
      <c r="AD40" s="14">
        <f>'Wyniki ucz'!AD38</f>
        <v>1</v>
      </c>
      <c r="AE40" s="14">
        <f>'Wyniki ucz'!AE38</f>
        <v>0</v>
      </c>
      <c r="AF40" s="14">
        <f>'Wyniki ucz'!AF38</f>
        <v>0</v>
      </c>
      <c r="AG40" s="14">
        <f>'Wyniki ucz'!AG38</f>
        <v>2</v>
      </c>
      <c r="AH40" s="14">
        <f>'Wyniki ucz'!AH38</f>
        <v>0</v>
      </c>
      <c r="AI40" s="14">
        <f t="shared" si="2"/>
        <v>29</v>
      </c>
      <c r="AJ40" s="15">
        <f>AI40/'ANAL_UCZ JPOL_MAT'!$D$1</f>
        <v>0.7073170731707317</v>
      </c>
      <c r="AK40" s="7" t="str">
        <f t="shared" si="3"/>
        <v>Łatwy</v>
      </c>
      <c r="AL40" s="8" t="str">
        <f t="shared" si="4"/>
        <v>Zadawalającym</v>
      </c>
      <c r="AM40" s="20">
        <f t="shared" si="11"/>
        <v>18</v>
      </c>
      <c r="AN40" s="15">
        <f t="shared" si="12"/>
        <v>0.8571428571428571</v>
      </c>
      <c r="AO40" s="7" t="str">
        <f t="shared" si="6"/>
        <v>Łatwy</v>
      </c>
      <c r="AP40" s="8" t="str">
        <f t="shared" si="7"/>
        <v>Dobrym</v>
      </c>
      <c r="AQ40" s="20">
        <f t="shared" si="13"/>
        <v>11</v>
      </c>
      <c r="AR40" s="15">
        <f t="shared" si="14"/>
        <v>0.55</v>
      </c>
      <c r="AS40" s="7" t="str">
        <f t="shared" si="9"/>
        <v>Umiarkowanie trudny</v>
      </c>
      <c r="AT40" s="8" t="str">
        <f t="shared" si="10"/>
        <v>Niżej zadawalającym</v>
      </c>
    </row>
    <row r="41" spans="1:46" ht="35.25" customHeight="1">
      <c r="A41" s="14" t="str">
        <f>'Wyniki ucz'!A39</f>
        <v>B15</v>
      </c>
      <c r="B41" s="14" t="str">
        <f>'Wyniki ucz'!B39</f>
        <v>SP-X1-152</v>
      </c>
      <c r="C41" s="14">
        <f>'Wyniki ucz'!C39</f>
        <v>1</v>
      </c>
      <c r="D41" s="14">
        <f>'Wyniki ucz'!D39</f>
        <v>1</v>
      </c>
      <c r="E41" s="14">
        <f>'Wyniki ucz'!E39</f>
        <v>1</v>
      </c>
      <c r="F41" s="14">
        <f>'Wyniki ucz'!F39</f>
        <v>0</v>
      </c>
      <c r="G41" s="14">
        <f>'Wyniki ucz'!G39</f>
        <v>1</v>
      </c>
      <c r="H41" s="14">
        <f>'Wyniki ucz'!H39</f>
        <v>0</v>
      </c>
      <c r="I41" s="14">
        <f>'Wyniki ucz'!I39</f>
        <v>0</v>
      </c>
      <c r="J41" s="14">
        <f>'Wyniki ucz'!J39</f>
        <v>1</v>
      </c>
      <c r="K41" s="14">
        <f>'Wyniki ucz'!K39</f>
        <v>1</v>
      </c>
      <c r="L41" s="14">
        <f>'Wyniki ucz'!L39</f>
        <v>0</v>
      </c>
      <c r="M41" s="14">
        <f>'Wyniki ucz'!M39</f>
        <v>1</v>
      </c>
      <c r="N41" s="14">
        <f>'Wyniki ucz'!N39</f>
        <v>1</v>
      </c>
      <c r="O41" s="14">
        <f>'Wyniki ucz'!O39</f>
        <v>1</v>
      </c>
      <c r="P41" s="14">
        <f>'Wyniki ucz'!P39</f>
        <v>1</v>
      </c>
      <c r="Q41" s="14">
        <f>'Wyniki ucz'!Q39</f>
        <v>1</v>
      </c>
      <c r="R41" s="14">
        <f>'Wyniki ucz'!R39</f>
        <v>1</v>
      </c>
      <c r="S41" s="14">
        <f>'Wyniki ucz'!S39</f>
        <v>0</v>
      </c>
      <c r="T41" s="14">
        <f>'Wyniki ucz'!T39</f>
        <v>0</v>
      </c>
      <c r="U41" s="14">
        <f>'Wyniki ucz'!U39</f>
        <v>0</v>
      </c>
      <c r="V41" s="14">
        <f>'Wyniki ucz'!V39</f>
        <v>0</v>
      </c>
      <c r="W41" s="14">
        <f>'Wyniki ucz'!W39</f>
        <v>0</v>
      </c>
      <c r="X41" s="14">
        <f>'Wyniki ucz'!X39</f>
        <v>0</v>
      </c>
      <c r="Y41" s="14">
        <f>'Wyniki ucz'!Y39</f>
        <v>1</v>
      </c>
      <c r="Z41" s="14">
        <f>'Wyniki ucz'!Z39</f>
        <v>0</v>
      </c>
      <c r="AA41" s="14">
        <f>'Wyniki ucz'!AA39</f>
        <v>0</v>
      </c>
      <c r="AB41" s="14">
        <f>'Wyniki ucz'!AB39</f>
        <v>1</v>
      </c>
      <c r="AC41" s="14">
        <f>'Wyniki ucz'!AC39</f>
        <v>0</v>
      </c>
      <c r="AD41" s="14">
        <f>'Wyniki ucz'!AD39</f>
        <v>0</v>
      </c>
      <c r="AE41" s="14">
        <f>'Wyniki ucz'!AE39</f>
        <v>0</v>
      </c>
      <c r="AF41" s="14">
        <f>'Wyniki ucz'!AF39</f>
        <v>1</v>
      </c>
      <c r="AG41" s="14">
        <f>'Wyniki ucz'!AG39</f>
        <v>0</v>
      </c>
      <c r="AH41" s="14">
        <f>'Wyniki ucz'!AH39</f>
        <v>0</v>
      </c>
      <c r="AI41" s="14">
        <f t="shared" si="2"/>
        <v>15</v>
      </c>
      <c r="AJ41" s="15">
        <f>AI41/'ANAL_UCZ JPOL_MAT'!$D$1</f>
        <v>0.36585365853658536</v>
      </c>
      <c r="AK41" s="7" t="str">
        <f t="shared" si="3"/>
        <v>Trudny</v>
      </c>
      <c r="AL41" s="8" t="str">
        <f t="shared" si="4"/>
        <v>Niskim</v>
      </c>
      <c r="AM41" s="20">
        <f t="shared" si="11"/>
        <v>12</v>
      </c>
      <c r="AN41" s="15">
        <f t="shared" si="12"/>
        <v>0.5714285714285714</v>
      </c>
      <c r="AO41" s="7" t="str">
        <f t="shared" si="6"/>
        <v>Trudny</v>
      </c>
      <c r="AP41" s="8" t="str">
        <f t="shared" si="7"/>
        <v>Niżej zadawalającym</v>
      </c>
      <c r="AQ41" s="20">
        <f t="shared" si="13"/>
        <v>3</v>
      </c>
      <c r="AR41" s="15">
        <f t="shared" si="14"/>
        <v>0.15</v>
      </c>
      <c r="AS41" s="7" t="str">
        <f t="shared" si="9"/>
        <v>Bardzo trudny</v>
      </c>
      <c r="AT41" s="8" t="str">
        <f t="shared" si="10"/>
        <v>Bardzo niskim</v>
      </c>
    </row>
    <row r="42" spans="1:46" ht="35.25" customHeight="1">
      <c r="A42" s="14" t="str">
        <f>'Wyniki ucz'!A40</f>
        <v>B16</v>
      </c>
      <c r="B42" s="14" t="str">
        <f>'Wyniki ucz'!B40</f>
        <v>SP-X1-152</v>
      </c>
      <c r="C42" s="14">
        <f>'Wyniki ucz'!C40</f>
        <v>1</v>
      </c>
      <c r="D42" s="14">
        <f>'Wyniki ucz'!D40</f>
        <v>1</v>
      </c>
      <c r="E42" s="14">
        <f>'Wyniki ucz'!E40</f>
        <v>1</v>
      </c>
      <c r="F42" s="14">
        <f>'Wyniki ucz'!F40</f>
        <v>1</v>
      </c>
      <c r="G42" s="14">
        <f>'Wyniki ucz'!G40</f>
        <v>0</v>
      </c>
      <c r="H42" s="14">
        <f>'Wyniki ucz'!H40</f>
        <v>1</v>
      </c>
      <c r="I42" s="14">
        <f>'Wyniki ucz'!I40</f>
        <v>1</v>
      </c>
      <c r="J42" s="14">
        <f>'Wyniki ucz'!J40</f>
        <v>1</v>
      </c>
      <c r="K42" s="14">
        <f>'Wyniki ucz'!K40</f>
        <v>1</v>
      </c>
      <c r="L42" s="14">
        <f>'Wyniki ucz'!L40</f>
        <v>1</v>
      </c>
      <c r="M42" s="14">
        <f>'Wyniki ucz'!M40</f>
        <v>0</v>
      </c>
      <c r="N42" s="14">
        <f>'Wyniki ucz'!N40</f>
        <v>0</v>
      </c>
      <c r="O42" s="14">
        <f>'Wyniki ucz'!O40</f>
        <v>1</v>
      </c>
      <c r="P42" s="14">
        <f>'Wyniki ucz'!P40</f>
        <v>3</v>
      </c>
      <c r="Q42" s="14">
        <f>'Wyniki ucz'!Q40</f>
        <v>1</v>
      </c>
      <c r="R42" s="14">
        <f>'Wyniki ucz'!R40</f>
        <v>1</v>
      </c>
      <c r="S42" s="14">
        <f>'Wyniki ucz'!S40</f>
        <v>1</v>
      </c>
      <c r="T42" s="14">
        <f>'Wyniki ucz'!T40</f>
        <v>1</v>
      </c>
      <c r="U42" s="14">
        <f>'Wyniki ucz'!U40</f>
        <v>0</v>
      </c>
      <c r="V42" s="14">
        <f>'Wyniki ucz'!V40</f>
        <v>0</v>
      </c>
      <c r="W42" s="14">
        <f>'Wyniki ucz'!W40</f>
        <v>1</v>
      </c>
      <c r="X42" s="14">
        <f>'Wyniki ucz'!X40</f>
        <v>0</v>
      </c>
      <c r="Y42" s="14">
        <f>'Wyniki ucz'!Y40</f>
        <v>1</v>
      </c>
      <c r="Z42" s="14">
        <f>'Wyniki ucz'!Z40</f>
        <v>1</v>
      </c>
      <c r="AA42" s="14">
        <f>'Wyniki ucz'!AA40</f>
        <v>0</v>
      </c>
      <c r="AB42" s="14">
        <f>'Wyniki ucz'!AB40</f>
        <v>0</v>
      </c>
      <c r="AC42" s="14">
        <f>'Wyniki ucz'!AC40</f>
        <v>1</v>
      </c>
      <c r="AD42" s="14">
        <f>'Wyniki ucz'!AD40</f>
        <v>1</v>
      </c>
      <c r="AE42" s="14">
        <f>'Wyniki ucz'!AE40</f>
        <v>1</v>
      </c>
      <c r="AF42" s="14">
        <f>'Wyniki ucz'!AF40</f>
        <v>1</v>
      </c>
      <c r="AG42" s="14">
        <f>'Wyniki ucz'!AG40</f>
        <v>0</v>
      </c>
      <c r="AH42" s="14">
        <f>'Wyniki ucz'!AH40</f>
        <v>0</v>
      </c>
      <c r="AI42" s="14">
        <f t="shared" si="2"/>
        <v>24</v>
      </c>
      <c r="AJ42" s="15">
        <f>AI42/'ANAL_UCZ JPOL_MAT'!$D$1</f>
        <v>0.5853658536585366</v>
      </c>
      <c r="AK42" s="7" t="str">
        <f t="shared" si="3"/>
        <v>Umiarkowanie trudny</v>
      </c>
      <c r="AL42" s="8" t="str">
        <f t="shared" si="4"/>
        <v>Niżej zadawalającym</v>
      </c>
      <c r="AM42" s="20">
        <f t="shared" si="11"/>
        <v>17</v>
      </c>
      <c r="AN42" s="15">
        <f t="shared" si="12"/>
        <v>0.8095238095238095</v>
      </c>
      <c r="AO42" s="7" t="str">
        <f t="shared" si="6"/>
        <v>Umiarkowanie trudny</v>
      </c>
      <c r="AP42" s="8" t="str">
        <f t="shared" si="7"/>
        <v>Dobrym</v>
      </c>
      <c r="AQ42" s="20">
        <f t="shared" si="13"/>
        <v>7</v>
      </c>
      <c r="AR42" s="15">
        <f t="shared" si="14"/>
        <v>0.35</v>
      </c>
      <c r="AS42" s="7" t="str">
        <f t="shared" si="9"/>
        <v>Trudny</v>
      </c>
      <c r="AT42" s="8" t="str">
        <f t="shared" si="10"/>
        <v>Niskim</v>
      </c>
    </row>
    <row r="43" spans="1:46" ht="35.25" customHeight="1">
      <c r="A43" s="14" t="str">
        <f>'Wyniki ucz'!A41</f>
        <v>B17</v>
      </c>
      <c r="B43" s="14" t="str">
        <f>'Wyniki ucz'!B41</f>
        <v>SP-Y1-152</v>
      </c>
      <c r="C43" s="14">
        <f>'Wyniki ucz'!C41</f>
        <v>1</v>
      </c>
      <c r="D43" s="14">
        <f>'Wyniki ucz'!D41</f>
        <v>1</v>
      </c>
      <c r="E43" s="14">
        <f>'Wyniki ucz'!E41</f>
        <v>0</v>
      </c>
      <c r="F43" s="14">
        <f>'Wyniki ucz'!F41</f>
        <v>1</v>
      </c>
      <c r="G43" s="14">
        <f>'Wyniki ucz'!G41</f>
        <v>1</v>
      </c>
      <c r="H43" s="14">
        <f>'Wyniki ucz'!H41</f>
        <v>1</v>
      </c>
      <c r="I43" s="14">
        <f>'Wyniki ucz'!I41</f>
        <v>1</v>
      </c>
      <c r="J43" s="14">
        <f>'Wyniki ucz'!J41</f>
        <v>1</v>
      </c>
      <c r="K43" s="14">
        <f>'Wyniki ucz'!K41</f>
        <v>0</v>
      </c>
      <c r="L43" s="14">
        <f>'Wyniki ucz'!L41</f>
        <v>0</v>
      </c>
      <c r="M43" s="14">
        <f>'Wyniki ucz'!M41</f>
        <v>0</v>
      </c>
      <c r="N43" s="14">
        <f>'Wyniki ucz'!N41</f>
        <v>0</v>
      </c>
      <c r="O43" s="14">
        <f>'Wyniki ucz'!O41</f>
        <v>1</v>
      </c>
      <c r="P43" s="14">
        <f>'Wyniki ucz'!P41</f>
        <v>1</v>
      </c>
      <c r="Q43" s="14">
        <f>'Wyniki ucz'!Q41</f>
        <v>0</v>
      </c>
      <c r="R43" s="14">
        <f>'Wyniki ucz'!R41</f>
        <v>0</v>
      </c>
      <c r="S43" s="14">
        <f>'Wyniki ucz'!S41</f>
        <v>0</v>
      </c>
      <c r="T43" s="14">
        <f>'Wyniki ucz'!T41</f>
        <v>0</v>
      </c>
      <c r="U43" s="14">
        <f>'Wyniki ucz'!U41</f>
        <v>0</v>
      </c>
      <c r="V43" s="14">
        <f>'Wyniki ucz'!V41</f>
        <v>0</v>
      </c>
      <c r="W43" s="14">
        <f>'Wyniki ucz'!W41</f>
        <v>0</v>
      </c>
      <c r="X43" s="14">
        <f>'Wyniki ucz'!X41</f>
        <v>0</v>
      </c>
      <c r="Y43" s="14">
        <f>'Wyniki ucz'!Y41</f>
        <v>1</v>
      </c>
      <c r="Z43" s="14">
        <f>'Wyniki ucz'!Z41</f>
        <v>1</v>
      </c>
      <c r="AA43" s="14">
        <f>'Wyniki ucz'!AA41</f>
        <v>0</v>
      </c>
      <c r="AB43" s="14">
        <f>'Wyniki ucz'!AB41</f>
        <v>1</v>
      </c>
      <c r="AC43" s="14">
        <f>'Wyniki ucz'!AC41</f>
        <v>0</v>
      </c>
      <c r="AD43" s="14">
        <f>'Wyniki ucz'!AD41</f>
        <v>0</v>
      </c>
      <c r="AE43" s="14">
        <f>'Wyniki ucz'!AE41</f>
        <v>1</v>
      </c>
      <c r="AF43" s="14">
        <f>'Wyniki ucz'!AF41</f>
        <v>2</v>
      </c>
      <c r="AG43" s="14">
        <f>'Wyniki ucz'!AG41</f>
        <v>0</v>
      </c>
      <c r="AH43" s="14">
        <f>'Wyniki ucz'!AH41</f>
        <v>0</v>
      </c>
      <c r="AI43" s="14">
        <f t="shared" si="2"/>
        <v>15</v>
      </c>
      <c r="AJ43" s="15">
        <f>AI43/'ANAL_UCZ JPOL_MAT'!$D$1</f>
        <v>0.36585365853658536</v>
      </c>
      <c r="AK43" s="7" t="str">
        <f t="shared" si="3"/>
        <v>Trudny</v>
      </c>
      <c r="AL43" s="8" t="str">
        <f t="shared" si="4"/>
        <v>Niskim</v>
      </c>
      <c r="AM43" s="20">
        <f t="shared" si="11"/>
        <v>9</v>
      </c>
      <c r="AN43" s="15">
        <f t="shared" si="12"/>
        <v>0.42857142857142855</v>
      </c>
      <c r="AO43" s="7" t="str">
        <f t="shared" si="6"/>
        <v>Trudny</v>
      </c>
      <c r="AP43" s="8" t="str">
        <f t="shared" si="7"/>
        <v>Niskim</v>
      </c>
      <c r="AQ43" s="20">
        <f t="shared" si="13"/>
        <v>6</v>
      </c>
      <c r="AR43" s="15">
        <f t="shared" si="14"/>
        <v>0.3</v>
      </c>
      <c r="AS43" s="7" t="str">
        <f t="shared" si="9"/>
        <v>Trudny</v>
      </c>
      <c r="AT43" s="8" t="str">
        <f t="shared" si="10"/>
        <v>Niskim</v>
      </c>
    </row>
    <row r="44" spans="1:46" ht="35.25" customHeight="1">
      <c r="A44" s="14" t="str">
        <f>'Wyniki ucz'!A42</f>
        <v>B18</v>
      </c>
      <c r="B44" s="14" t="str">
        <f>'Wyniki ucz'!B42</f>
        <v>SP-X1-152</v>
      </c>
      <c r="C44" s="14">
        <f>'Wyniki ucz'!C42</f>
        <v>1</v>
      </c>
      <c r="D44" s="14">
        <f>'Wyniki ucz'!D42</f>
        <v>1</v>
      </c>
      <c r="E44" s="14">
        <f>'Wyniki ucz'!E42</f>
        <v>1</v>
      </c>
      <c r="F44" s="14">
        <f>'Wyniki ucz'!F42</f>
        <v>1</v>
      </c>
      <c r="G44" s="14">
        <f>'Wyniki ucz'!G42</f>
        <v>0</v>
      </c>
      <c r="H44" s="14">
        <f>'Wyniki ucz'!H42</f>
        <v>1</v>
      </c>
      <c r="I44" s="14">
        <f>'Wyniki ucz'!I42</f>
        <v>0</v>
      </c>
      <c r="J44" s="14">
        <f>'Wyniki ucz'!J42</f>
        <v>1</v>
      </c>
      <c r="K44" s="14">
        <f>'Wyniki ucz'!K42</f>
        <v>1</v>
      </c>
      <c r="L44" s="14">
        <f>'Wyniki ucz'!L42</f>
        <v>1</v>
      </c>
      <c r="M44" s="14">
        <f>'Wyniki ucz'!M42</f>
        <v>1</v>
      </c>
      <c r="N44" s="14">
        <f>'Wyniki ucz'!N42</f>
        <v>1</v>
      </c>
      <c r="O44" s="14">
        <f>'Wyniki ucz'!O42</f>
        <v>1</v>
      </c>
      <c r="P44" s="14">
        <f>'Wyniki ucz'!P42</f>
        <v>0</v>
      </c>
      <c r="Q44" s="14">
        <f>'Wyniki ucz'!Q42</f>
        <v>0</v>
      </c>
      <c r="R44" s="14">
        <f>'Wyniki ucz'!R42</f>
        <v>0</v>
      </c>
      <c r="S44" s="14">
        <f>'Wyniki ucz'!S42</f>
        <v>0</v>
      </c>
      <c r="T44" s="14">
        <f>'Wyniki ucz'!T42</f>
        <v>0</v>
      </c>
      <c r="U44" s="14">
        <f>'Wyniki ucz'!U42</f>
        <v>0</v>
      </c>
      <c r="V44" s="14">
        <f>'Wyniki ucz'!V42</f>
        <v>0</v>
      </c>
      <c r="W44" s="14">
        <f>'Wyniki ucz'!W42</f>
        <v>0</v>
      </c>
      <c r="X44" s="14">
        <f>'Wyniki ucz'!X42</f>
        <v>0</v>
      </c>
      <c r="Y44" s="14">
        <f>'Wyniki ucz'!Y42</f>
        <v>0</v>
      </c>
      <c r="Z44" s="14">
        <f>'Wyniki ucz'!Z42</f>
        <v>0</v>
      </c>
      <c r="AA44" s="14">
        <f>'Wyniki ucz'!AA42</f>
        <v>0</v>
      </c>
      <c r="AB44" s="14">
        <f>'Wyniki ucz'!AB42</f>
        <v>0</v>
      </c>
      <c r="AC44" s="14">
        <f>'Wyniki ucz'!AC42</f>
        <v>1</v>
      </c>
      <c r="AD44" s="14">
        <f>'Wyniki ucz'!AD42</f>
        <v>1</v>
      </c>
      <c r="AE44" s="14">
        <f>'Wyniki ucz'!AE42</f>
        <v>1</v>
      </c>
      <c r="AF44" s="14">
        <f>'Wyniki ucz'!AF42</f>
        <v>1</v>
      </c>
      <c r="AG44" s="14">
        <f>'Wyniki ucz'!AG42</f>
        <v>0</v>
      </c>
      <c r="AH44" s="14">
        <f>'Wyniki ucz'!AH42</f>
        <v>0</v>
      </c>
      <c r="AI44" s="14">
        <f t="shared" si="2"/>
        <v>15</v>
      </c>
      <c r="AJ44" s="15">
        <f>AI44/'ANAL_UCZ JPOL_MAT'!$D$1</f>
        <v>0.36585365853658536</v>
      </c>
      <c r="AK44" s="7" t="str">
        <f t="shared" si="3"/>
        <v>Trudny</v>
      </c>
      <c r="AL44" s="8" t="str">
        <f t="shared" si="4"/>
        <v>Niskim</v>
      </c>
      <c r="AM44" s="20">
        <f t="shared" si="11"/>
        <v>11</v>
      </c>
      <c r="AN44" s="15">
        <f t="shared" si="12"/>
        <v>0.5238095238095238</v>
      </c>
      <c r="AO44" s="7" t="str">
        <f t="shared" si="6"/>
        <v>Trudny</v>
      </c>
      <c r="AP44" s="8" t="str">
        <f t="shared" si="7"/>
        <v>Niżej zadawalającym</v>
      </c>
      <c r="AQ44" s="20">
        <f t="shared" si="13"/>
        <v>4</v>
      </c>
      <c r="AR44" s="15">
        <f t="shared" si="14"/>
        <v>0.2</v>
      </c>
      <c r="AS44" s="7" t="str">
        <f t="shared" si="9"/>
        <v>Trudny</v>
      </c>
      <c r="AT44" s="8" t="str">
        <f t="shared" si="10"/>
        <v>Niskim</v>
      </c>
    </row>
    <row r="45" spans="1:46" ht="35.25" customHeight="1">
      <c r="A45" s="14" t="str">
        <f>'Wyniki ucz'!A43</f>
        <v>B19</v>
      </c>
      <c r="B45" s="14" t="str">
        <f>'Wyniki ucz'!B43</f>
        <v>SP-Y1-152</v>
      </c>
      <c r="C45" s="14">
        <f>'Wyniki ucz'!C43</f>
        <v>1</v>
      </c>
      <c r="D45" s="14">
        <f>'Wyniki ucz'!D43</f>
        <v>1</v>
      </c>
      <c r="E45" s="14">
        <f>'Wyniki ucz'!E43</f>
        <v>1</v>
      </c>
      <c r="F45" s="14">
        <f>'Wyniki ucz'!F43</f>
        <v>1</v>
      </c>
      <c r="G45" s="14">
        <f>'Wyniki ucz'!G43</f>
        <v>1</v>
      </c>
      <c r="H45" s="14">
        <f>'Wyniki ucz'!H43</f>
        <v>0</v>
      </c>
      <c r="I45" s="14">
        <f>'Wyniki ucz'!I43</f>
        <v>0</v>
      </c>
      <c r="J45" s="14">
        <f>'Wyniki ucz'!J43</f>
        <v>1</v>
      </c>
      <c r="K45" s="14">
        <f>'Wyniki ucz'!K43</f>
        <v>1</v>
      </c>
      <c r="L45" s="14">
        <f>'Wyniki ucz'!L43</f>
        <v>1</v>
      </c>
      <c r="M45" s="14">
        <f>'Wyniki ucz'!M43</f>
        <v>1</v>
      </c>
      <c r="N45" s="14">
        <f>'Wyniki ucz'!N43</f>
        <v>0</v>
      </c>
      <c r="O45" s="14">
        <f>'Wyniki ucz'!O43</f>
        <v>1</v>
      </c>
      <c r="P45" s="14">
        <f>'Wyniki ucz'!P43</f>
        <v>2</v>
      </c>
      <c r="Q45" s="14">
        <f>'Wyniki ucz'!Q43</f>
        <v>1</v>
      </c>
      <c r="R45" s="14">
        <f>'Wyniki ucz'!R43</f>
        <v>1</v>
      </c>
      <c r="S45" s="14">
        <f>'Wyniki ucz'!S43</f>
        <v>1</v>
      </c>
      <c r="T45" s="14">
        <f>'Wyniki ucz'!T43</f>
        <v>1</v>
      </c>
      <c r="U45" s="14">
        <f>'Wyniki ucz'!U43</f>
        <v>1</v>
      </c>
      <c r="V45" s="14">
        <f>'Wyniki ucz'!V43</f>
        <v>0</v>
      </c>
      <c r="W45" s="14">
        <f>'Wyniki ucz'!W43</f>
        <v>1</v>
      </c>
      <c r="X45" s="14">
        <f>'Wyniki ucz'!X43</f>
        <v>1</v>
      </c>
      <c r="Y45" s="14">
        <f>'Wyniki ucz'!Y43</f>
        <v>1</v>
      </c>
      <c r="Z45" s="14">
        <f>'Wyniki ucz'!Z43</f>
        <v>1</v>
      </c>
      <c r="AA45" s="14">
        <f>'Wyniki ucz'!AA43</f>
        <v>1</v>
      </c>
      <c r="AB45" s="14">
        <f>'Wyniki ucz'!AB43</f>
        <v>1</v>
      </c>
      <c r="AC45" s="14">
        <f>'Wyniki ucz'!AC43</f>
        <v>1</v>
      </c>
      <c r="AD45" s="14">
        <f>'Wyniki ucz'!AD43</f>
        <v>1</v>
      </c>
      <c r="AE45" s="14">
        <f>'Wyniki ucz'!AE43</f>
        <v>1</v>
      </c>
      <c r="AF45" s="14">
        <f>'Wyniki ucz'!AF43</f>
        <v>1</v>
      </c>
      <c r="AG45" s="14">
        <f>'Wyniki ucz'!AG43</f>
        <v>2</v>
      </c>
      <c r="AH45" s="14">
        <f>'Wyniki ucz'!AH43</f>
        <v>0</v>
      </c>
      <c r="AI45" s="14">
        <f t="shared" si="2"/>
        <v>29</v>
      </c>
      <c r="AJ45" s="15">
        <f>AI45/'ANAL_UCZ JPOL_MAT'!$D$1</f>
        <v>0.7073170731707317</v>
      </c>
      <c r="AK45" s="7" t="str">
        <f t="shared" si="3"/>
        <v>Łatwy</v>
      </c>
      <c r="AL45" s="8" t="str">
        <f t="shared" si="4"/>
        <v>Zadawalającym</v>
      </c>
      <c r="AM45" s="20">
        <f t="shared" si="11"/>
        <v>16</v>
      </c>
      <c r="AN45" s="15">
        <f t="shared" si="12"/>
        <v>0.7619047619047619</v>
      </c>
      <c r="AO45" s="7" t="str">
        <f t="shared" si="6"/>
        <v>Łatwy</v>
      </c>
      <c r="AP45" s="8" t="str">
        <f t="shared" si="7"/>
        <v>Zadawalającym</v>
      </c>
      <c r="AQ45" s="20">
        <f t="shared" si="13"/>
        <v>13</v>
      </c>
      <c r="AR45" s="15">
        <f t="shared" si="14"/>
        <v>0.65</v>
      </c>
      <c r="AS45" s="7" t="str">
        <f t="shared" si="9"/>
        <v>Umiarkowanie trudny</v>
      </c>
      <c r="AT45" s="8" t="str">
        <f t="shared" si="10"/>
        <v>Niżej zadawalającym</v>
      </c>
    </row>
    <row r="46" spans="1:46" ht="35.25" customHeight="1">
      <c r="A46" s="14" t="str">
        <f>'Wyniki ucz'!A44</f>
        <v>B20</v>
      </c>
      <c r="B46" s="14" t="str">
        <f>'Wyniki ucz'!B44</f>
        <v>SP-X1-152</v>
      </c>
      <c r="C46" s="14">
        <f>'Wyniki ucz'!C44</f>
        <v>1</v>
      </c>
      <c r="D46" s="14">
        <f>'Wyniki ucz'!D44</f>
        <v>1</v>
      </c>
      <c r="E46" s="14">
        <f>'Wyniki ucz'!E44</f>
        <v>1</v>
      </c>
      <c r="F46" s="14">
        <f>'Wyniki ucz'!F44</f>
        <v>0</v>
      </c>
      <c r="G46" s="14">
        <f>'Wyniki ucz'!G44</f>
        <v>0</v>
      </c>
      <c r="H46" s="14">
        <f>'Wyniki ucz'!H44</f>
        <v>1</v>
      </c>
      <c r="I46" s="14">
        <f>'Wyniki ucz'!I44</f>
        <v>0</v>
      </c>
      <c r="J46" s="14">
        <f>'Wyniki ucz'!J44</f>
        <v>1</v>
      </c>
      <c r="K46" s="14">
        <f>'Wyniki ucz'!K44</f>
        <v>0</v>
      </c>
      <c r="L46" s="14">
        <f>'Wyniki ucz'!L44</f>
        <v>1</v>
      </c>
      <c r="M46" s="14">
        <f>'Wyniki ucz'!M44</f>
        <v>1</v>
      </c>
      <c r="N46" s="14">
        <f>'Wyniki ucz'!N44</f>
        <v>0</v>
      </c>
      <c r="O46" s="14">
        <f>'Wyniki ucz'!O44</f>
        <v>0</v>
      </c>
      <c r="P46" s="14">
        <f>'Wyniki ucz'!P44</f>
        <v>1</v>
      </c>
      <c r="Q46" s="14">
        <f>'Wyniki ucz'!Q44</f>
        <v>1</v>
      </c>
      <c r="R46" s="14">
        <f>'Wyniki ucz'!R44</f>
        <v>0</v>
      </c>
      <c r="S46" s="14">
        <f>'Wyniki ucz'!S44</f>
        <v>1</v>
      </c>
      <c r="T46" s="14">
        <f>'Wyniki ucz'!T44</f>
        <v>1</v>
      </c>
      <c r="U46" s="14">
        <f>'Wyniki ucz'!U44</f>
        <v>1</v>
      </c>
      <c r="V46" s="14">
        <f>'Wyniki ucz'!V44</f>
        <v>1</v>
      </c>
      <c r="W46" s="14">
        <f>'Wyniki ucz'!W44</f>
        <v>0</v>
      </c>
      <c r="X46" s="14">
        <f>'Wyniki ucz'!X44</f>
        <v>0</v>
      </c>
      <c r="Y46" s="14">
        <f>'Wyniki ucz'!Y44</f>
        <v>1</v>
      </c>
      <c r="Z46" s="14">
        <f>'Wyniki ucz'!Z44</f>
        <v>0</v>
      </c>
      <c r="AA46" s="14">
        <f>'Wyniki ucz'!AA44</f>
        <v>1</v>
      </c>
      <c r="AB46" s="14">
        <f>'Wyniki ucz'!AB44</f>
        <v>0</v>
      </c>
      <c r="AC46" s="14">
        <f>'Wyniki ucz'!AC44</f>
        <v>0</v>
      </c>
      <c r="AD46" s="14">
        <f>'Wyniki ucz'!AD44</f>
        <v>1</v>
      </c>
      <c r="AE46" s="14">
        <f>'Wyniki ucz'!AE44</f>
        <v>0</v>
      </c>
      <c r="AF46" s="14">
        <f>'Wyniki ucz'!AF44</f>
        <v>2</v>
      </c>
      <c r="AG46" s="14">
        <f>'Wyniki ucz'!AG44</f>
        <v>1</v>
      </c>
      <c r="AH46" s="14">
        <f>'Wyniki ucz'!AH44</f>
        <v>0</v>
      </c>
      <c r="AI46" s="14">
        <f t="shared" si="2"/>
        <v>19</v>
      </c>
      <c r="AJ46" s="15">
        <f>AI46/'ANAL_UCZ JPOL_MAT'!$D$1</f>
        <v>0.4634146341463415</v>
      </c>
      <c r="AK46" s="7" t="str">
        <f t="shared" si="3"/>
        <v>Trudny</v>
      </c>
      <c r="AL46" s="8" t="str">
        <f t="shared" si="4"/>
        <v>Niskim</v>
      </c>
      <c r="AM46" s="20">
        <f t="shared" si="11"/>
        <v>11</v>
      </c>
      <c r="AN46" s="15">
        <f t="shared" si="12"/>
        <v>0.5238095238095238</v>
      </c>
      <c r="AO46" s="7" t="str">
        <f t="shared" si="6"/>
        <v>Trudny</v>
      </c>
      <c r="AP46" s="8" t="str">
        <f t="shared" si="7"/>
        <v>Niżej zadawalającym</v>
      </c>
      <c r="AQ46" s="20">
        <f t="shared" si="13"/>
        <v>8</v>
      </c>
      <c r="AR46" s="15">
        <f t="shared" si="14"/>
        <v>0.4</v>
      </c>
      <c r="AS46" s="7" t="str">
        <f t="shared" si="9"/>
        <v>Trudny</v>
      </c>
      <c r="AT46" s="8" t="str">
        <f t="shared" si="10"/>
        <v>Niskim</v>
      </c>
    </row>
    <row r="47" spans="1:46" ht="35.25" customHeight="1">
      <c r="A47" s="14" t="str">
        <f>'Wyniki ucz'!A45</f>
        <v>B21</v>
      </c>
      <c r="B47" s="14" t="str">
        <f>'Wyniki ucz'!B45</f>
        <v>SP-X1-152</v>
      </c>
      <c r="C47" s="14">
        <f>'Wyniki ucz'!C45</f>
        <v>1</v>
      </c>
      <c r="D47" s="14">
        <f>'Wyniki ucz'!D45</f>
        <v>1</v>
      </c>
      <c r="E47" s="14">
        <f>'Wyniki ucz'!E45</f>
        <v>1</v>
      </c>
      <c r="F47" s="14">
        <f>'Wyniki ucz'!F45</f>
        <v>1</v>
      </c>
      <c r="G47" s="14">
        <f>'Wyniki ucz'!G45</f>
        <v>1</v>
      </c>
      <c r="H47" s="14">
        <f>'Wyniki ucz'!H45</f>
        <v>1</v>
      </c>
      <c r="I47" s="14">
        <f>'Wyniki ucz'!I45</f>
        <v>0</v>
      </c>
      <c r="J47" s="14">
        <f>'Wyniki ucz'!J45</f>
        <v>1</v>
      </c>
      <c r="K47" s="14">
        <f>'Wyniki ucz'!K45</f>
        <v>1</v>
      </c>
      <c r="L47" s="14">
        <f>'Wyniki ucz'!L45</f>
        <v>0</v>
      </c>
      <c r="M47" s="14">
        <f>'Wyniki ucz'!M45</f>
        <v>1</v>
      </c>
      <c r="N47" s="14">
        <f>'Wyniki ucz'!N45</f>
        <v>1</v>
      </c>
      <c r="O47" s="14">
        <f>'Wyniki ucz'!O45</f>
        <v>0</v>
      </c>
      <c r="P47" s="14">
        <f>'Wyniki ucz'!P45</f>
        <v>2</v>
      </c>
      <c r="Q47" s="14">
        <f>'Wyniki ucz'!Q45</f>
        <v>1</v>
      </c>
      <c r="R47" s="14">
        <f>'Wyniki ucz'!R45</f>
        <v>1</v>
      </c>
      <c r="S47" s="14">
        <f>'Wyniki ucz'!S45</f>
        <v>1</v>
      </c>
      <c r="T47" s="14">
        <f>'Wyniki ucz'!T45</f>
        <v>0</v>
      </c>
      <c r="U47" s="14">
        <f>'Wyniki ucz'!U45</f>
        <v>0</v>
      </c>
      <c r="V47" s="14">
        <f>'Wyniki ucz'!V45</f>
        <v>0</v>
      </c>
      <c r="W47" s="14">
        <f>'Wyniki ucz'!W45</f>
        <v>1</v>
      </c>
      <c r="X47" s="14">
        <f>'Wyniki ucz'!X45</f>
        <v>0</v>
      </c>
      <c r="Y47" s="14">
        <f>'Wyniki ucz'!Y45</f>
        <v>1</v>
      </c>
      <c r="Z47" s="14">
        <f>'Wyniki ucz'!Z45</f>
        <v>0</v>
      </c>
      <c r="AA47" s="14">
        <f>'Wyniki ucz'!AA45</f>
        <v>0</v>
      </c>
      <c r="AB47" s="14">
        <f>'Wyniki ucz'!AB45</f>
        <v>1</v>
      </c>
      <c r="AC47" s="14">
        <f>'Wyniki ucz'!AC45</f>
        <v>1</v>
      </c>
      <c r="AD47" s="14">
        <f>'Wyniki ucz'!AD45</f>
        <v>1</v>
      </c>
      <c r="AE47" s="14">
        <f>'Wyniki ucz'!AE45</f>
        <v>0</v>
      </c>
      <c r="AF47" s="14">
        <f>'Wyniki ucz'!AF45</f>
        <v>1</v>
      </c>
      <c r="AG47" s="14">
        <f>'Wyniki ucz'!AG45</f>
        <v>0</v>
      </c>
      <c r="AH47" s="14">
        <f>'Wyniki ucz'!AH45</f>
        <v>0</v>
      </c>
      <c r="AI47" s="14">
        <f t="shared" si="2"/>
        <v>21</v>
      </c>
      <c r="AJ47" s="15">
        <f>AI47/'ANAL_UCZ JPOL_MAT'!$D$1</f>
        <v>0.5121951219512195</v>
      </c>
      <c r="AK47" s="7" t="str">
        <f t="shared" si="3"/>
        <v>Umiarkowanie trudny</v>
      </c>
      <c r="AL47" s="8" t="str">
        <f t="shared" si="4"/>
        <v>Niżej zadawalającym</v>
      </c>
      <c r="AM47" s="20">
        <f t="shared" si="11"/>
        <v>15</v>
      </c>
      <c r="AN47" s="15">
        <f t="shared" si="12"/>
        <v>0.7142857142857143</v>
      </c>
      <c r="AO47" s="7" t="str">
        <f t="shared" si="6"/>
        <v>Umiarkowanie trudny</v>
      </c>
      <c r="AP47" s="8" t="str">
        <f t="shared" si="7"/>
        <v>Zadawalającym</v>
      </c>
      <c r="AQ47" s="20">
        <f t="shared" si="13"/>
        <v>6</v>
      </c>
      <c r="AR47" s="15">
        <f t="shared" si="14"/>
        <v>0.3</v>
      </c>
      <c r="AS47" s="7" t="str">
        <f t="shared" si="9"/>
        <v>Trudny</v>
      </c>
      <c r="AT47" s="8" t="str">
        <f t="shared" si="10"/>
        <v>Niskim</v>
      </c>
    </row>
    <row r="48" spans="1:46" ht="35.25" customHeight="1">
      <c r="A48" s="14" t="str">
        <f>'Wyniki ucz'!A46</f>
        <v>B22</v>
      </c>
      <c r="B48" s="14" t="str">
        <f>'Wyniki ucz'!B46</f>
        <v>SP-X1-152</v>
      </c>
      <c r="C48" s="14">
        <f>'Wyniki ucz'!C46</f>
        <v>1</v>
      </c>
      <c r="D48" s="14">
        <f>'Wyniki ucz'!D46</f>
        <v>1</v>
      </c>
      <c r="E48" s="14">
        <f>'Wyniki ucz'!E46</f>
        <v>0</v>
      </c>
      <c r="F48" s="14">
        <f>'Wyniki ucz'!F46</f>
        <v>0</v>
      </c>
      <c r="G48" s="14">
        <f>'Wyniki ucz'!G46</f>
        <v>1</v>
      </c>
      <c r="H48" s="14">
        <f>'Wyniki ucz'!H46</f>
        <v>1</v>
      </c>
      <c r="I48" s="14">
        <f>'Wyniki ucz'!I46</f>
        <v>0</v>
      </c>
      <c r="J48" s="14">
        <f>'Wyniki ucz'!J46</f>
        <v>1</v>
      </c>
      <c r="K48" s="14">
        <f>'Wyniki ucz'!K46</f>
        <v>1</v>
      </c>
      <c r="L48" s="14">
        <f>'Wyniki ucz'!L46</f>
        <v>1</v>
      </c>
      <c r="M48" s="14">
        <f>'Wyniki ucz'!M46</f>
        <v>1</v>
      </c>
      <c r="N48" s="14">
        <f>'Wyniki ucz'!N46</f>
        <v>0</v>
      </c>
      <c r="O48" s="14">
        <f>'Wyniki ucz'!O46</f>
        <v>0</v>
      </c>
      <c r="P48" s="14">
        <f>'Wyniki ucz'!P46</f>
        <v>2</v>
      </c>
      <c r="Q48" s="14">
        <f>'Wyniki ucz'!Q46</f>
        <v>1</v>
      </c>
      <c r="R48" s="14">
        <f>'Wyniki ucz'!R46</f>
        <v>1</v>
      </c>
      <c r="S48" s="14">
        <f>'Wyniki ucz'!S46</f>
        <v>1</v>
      </c>
      <c r="T48" s="14">
        <f>'Wyniki ucz'!T46</f>
        <v>1</v>
      </c>
      <c r="U48" s="14">
        <f>'Wyniki ucz'!U46</f>
        <v>1</v>
      </c>
      <c r="V48" s="14">
        <f>'Wyniki ucz'!V46</f>
        <v>0</v>
      </c>
      <c r="W48" s="14">
        <f>'Wyniki ucz'!W46</f>
        <v>0</v>
      </c>
      <c r="X48" s="14">
        <f>'Wyniki ucz'!X46</f>
        <v>0</v>
      </c>
      <c r="Y48" s="14">
        <f>'Wyniki ucz'!Y46</f>
        <v>0</v>
      </c>
      <c r="Z48" s="14">
        <f>'Wyniki ucz'!Z46</f>
        <v>1</v>
      </c>
      <c r="AA48" s="14">
        <f>'Wyniki ucz'!AA46</f>
        <v>0</v>
      </c>
      <c r="AB48" s="14">
        <f>'Wyniki ucz'!AB46</f>
        <v>0</v>
      </c>
      <c r="AC48" s="14">
        <f>'Wyniki ucz'!AC46</f>
        <v>1</v>
      </c>
      <c r="AD48" s="14">
        <f>'Wyniki ucz'!AD46</f>
        <v>0</v>
      </c>
      <c r="AE48" s="14">
        <f>'Wyniki ucz'!AE46</f>
        <v>1</v>
      </c>
      <c r="AF48" s="14">
        <f>'Wyniki ucz'!AF46</f>
        <v>2</v>
      </c>
      <c r="AG48" s="14">
        <f>'Wyniki ucz'!AG46</f>
        <v>2</v>
      </c>
      <c r="AH48" s="14">
        <f>'Wyniki ucz'!AH46</f>
        <v>0</v>
      </c>
      <c r="AI48" s="14">
        <f t="shared" si="2"/>
        <v>22</v>
      </c>
      <c r="AJ48" s="15">
        <f>AI48/'ANAL_UCZ JPOL_MAT'!$D$1</f>
        <v>0.5365853658536586</v>
      </c>
      <c r="AK48" s="7" t="str">
        <f t="shared" si="3"/>
        <v>Umiarkowanie trudny</v>
      </c>
      <c r="AL48" s="8" t="str">
        <f t="shared" si="4"/>
        <v>Niżej zadawalającym</v>
      </c>
      <c r="AM48" s="20">
        <f t="shared" si="0"/>
        <v>14</v>
      </c>
      <c r="AN48" s="15">
        <f t="shared" si="5"/>
        <v>0.6666666666666666</v>
      </c>
      <c r="AO48" s="7" t="str">
        <f t="shared" si="6"/>
        <v>Umiarkowanie trudny</v>
      </c>
      <c r="AP48" s="8" t="str">
        <f t="shared" si="7"/>
        <v>Niżej zadawalającym</v>
      </c>
      <c r="AQ48" s="20">
        <f t="shared" si="1"/>
        <v>8</v>
      </c>
      <c r="AR48" s="15">
        <f t="shared" si="8"/>
        <v>0.4</v>
      </c>
      <c r="AS48" s="7" t="str">
        <f t="shared" si="9"/>
        <v>Trudny</v>
      </c>
      <c r="AT48" s="8" t="str">
        <f t="shared" si="10"/>
        <v>Niskim</v>
      </c>
    </row>
    <row r="49" spans="1:46" ht="35.25" customHeight="1">
      <c r="A49" s="14" t="str">
        <f>'Wyniki ucz'!A47</f>
        <v>B23</v>
      </c>
      <c r="B49" s="14" t="str">
        <f>'Wyniki ucz'!B47</f>
        <v>SP-Y1-152</v>
      </c>
      <c r="C49" s="14">
        <f>'Wyniki ucz'!C47</f>
        <v>1</v>
      </c>
      <c r="D49" s="14">
        <f>'Wyniki ucz'!D47</f>
        <v>1</v>
      </c>
      <c r="E49" s="14">
        <f>'Wyniki ucz'!E47</f>
        <v>0</v>
      </c>
      <c r="F49" s="14">
        <f>'Wyniki ucz'!F47</f>
        <v>0</v>
      </c>
      <c r="G49" s="14">
        <f>'Wyniki ucz'!G47</f>
        <v>1</v>
      </c>
      <c r="H49" s="14">
        <f>'Wyniki ucz'!H47</f>
        <v>0</v>
      </c>
      <c r="I49" s="14">
        <f>'Wyniki ucz'!I47</f>
        <v>1</v>
      </c>
      <c r="J49" s="14">
        <f>'Wyniki ucz'!J47</f>
        <v>1</v>
      </c>
      <c r="K49" s="14">
        <f>'Wyniki ucz'!K47</f>
        <v>0</v>
      </c>
      <c r="L49" s="14">
        <f>'Wyniki ucz'!L47</f>
        <v>0</v>
      </c>
      <c r="M49" s="14">
        <f>'Wyniki ucz'!M47</f>
        <v>1</v>
      </c>
      <c r="N49" s="14">
        <f>'Wyniki ucz'!N47</f>
        <v>0</v>
      </c>
      <c r="O49" s="14">
        <f>'Wyniki ucz'!O47</f>
        <v>1</v>
      </c>
      <c r="P49" s="14">
        <f>'Wyniki ucz'!P47</f>
        <v>1</v>
      </c>
      <c r="Q49" s="14">
        <f>'Wyniki ucz'!Q47</f>
        <v>1</v>
      </c>
      <c r="R49" s="14">
        <f>'Wyniki ucz'!R47</f>
        <v>0</v>
      </c>
      <c r="S49" s="14">
        <f>'Wyniki ucz'!S47</f>
        <v>0</v>
      </c>
      <c r="T49" s="14">
        <f>'Wyniki ucz'!T47</f>
        <v>1</v>
      </c>
      <c r="U49" s="14">
        <f>'Wyniki ucz'!U47</f>
        <v>1</v>
      </c>
      <c r="V49" s="14">
        <f>'Wyniki ucz'!V47</f>
        <v>0</v>
      </c>
      <c r="W49" s="14">
        <f>'Wyniki ucz'!W47</f>
        <v>0</v>
      </c>
      <c r="X49" s="14">
        <f>'Wyniki ucz'!X47</f>
        <v>0</v>
      </c>
      <c r="Y49" s="14">
        <f>'Wyniki ucz'!Y47</f>
        <v>0</v>
      </c>
      <c r="Z49" s="14">
        <f>'Wyniki ucz'!Z47</f>
        <v>1</v>
      </c>
      <c r="AA49" s="14">
        <f>'Wyniki ucz'!AA47</f>
        <v>0</v>
      </c>
      <c r="AB49" s="14">
        <f>'Wyniki ucz'!AB47</f>
        <v>0</v>
      </c>
      <c r="AC49" s="14">
        <f>'Wyniki ucz'!AC47</f>
        <v>0</v>
      </c>
      <c r="AD49" s="14">
        <f>'Wyniki ucz'!AD47</f>
        <v>1</v>
      </c>
      <c r="AE49" s="14">
        <f>'Wyniki ucz'!AE47</f>
        <v>1</v>
      </c>
      <c r="AF49" s="14">
        <f>'Wyniki ucz'!AF47</f>
        <v>2</v>
      </c>
      <c r="AG49" s="14">
        <f>'Wyniki ucz'!AG47</f>
        <v>1</v>
      </c>
      <c r="AH49" s="14">
        <f>'Wyniki ucz'!AH47</f>
        <v>0</v>
      </c>
      <c r="AI49" s="14">
        <f t="shared" si="2"/>
        <v>17</v>
      </c>
      <c r="AJ49" s="15">
        <f>AI49/'ANAL_UCZ JPOL_MAT'!$D$1</f>
        <v>0.4146341463414634</v>
      </c>
      <c r="AK49" s="7" t="str">
        <f t="shared" si="3"/>
        <v>Trudny</v>
      </c>
      <c r="AL49" s="8" t="str">
        <f t="shared" si="4"/>
        <v>Niskim</v>
      </c>
      <c r="AM49" s="20">
        <f t="shared" si="0"/>
        <v>10</v>
      </c>
      <c r="AN49" s="15">
        <f t="shared" si="5"/>
        <v>0.47619047619047616</v>
      </c>
      <c r="AO49" s="7" t="str">
        <f t="shared" si="6"/>
        <v>Trudny</v>
      </c>
      <c r="AP49" s="8" t="str">
        <f t="shared" si="7"/>
        <v>Niskim</v>
      </c>
      <c r="AQ49" s="20">
        <f t="shared" si="1"/>
        <v>7</v>
      </c>
      <c r="AR49" s="15">
        <f t="shared" si="8"/>
        <v>0.35</v>
      </c>
      <c r="AS49" s="7" t="str">
        <f t="shared" si="9"/>
        <v>Trudny</v>
      </c>
      <c r="AT49" s="8" t="str">
        <f t="shared" si="10"/>
        <v>Niskim</v>
      </c>
    </row>
    <row r="50" spans="1:46" ht="35.25" customHeight="1">
      <c r="A50" s="14" t="str">
        <f>'Wyniki ucz'!A48</f>
        <v>B24</v>
      </c>
      <c r="B50" s="14" t="str">
        <f>'Wyniki ucz'!B48</f>
        <v>SP-Y1-152</v>
      </c>
      <c r="C50" s="14">
        <f>'Wyniki ucz'!C48</f>
        <v>1</v>
      </c>
      <c r="D50" s="14">
        <f>'Wyniki ucz'!D48</f>
        <v>1</v>
      </c>
      <c r="E50" s="14">
        <f>'Wyniki ucz'!E48</f>
        <v>0</v>
      </c>
      <c r="F50" s="14">
        <f>'Wyniki ucz'!F48</f>
        <v>1</v>
      </c>
      <c r="G50" s="14">
        <f>'Wyniki ucz'!G48</f>
        <v>1</v>
      </c>
      <c r="H50" s="14">
        <f>'Wyniki ucz'!H48</f>
        <v>1</v>
      </c>
      <c r="I50" s="14">
        <f>'Wyniki ucz'!I48</f>
        <v>0</v>
      </c>
      <c r="J50" s="14">
        <f>'Wyniki ucz'!J48</f>
        <v>1</v>
      </c>
      <c r="K50" s="14">
        <f>'Wyniki ucz'!K48</f>
        <v>0</v>
      </c>
      <c r="L50" s="14">
        <f>'Wyniki ucz'!L48</f>
        <v>0</v>
      </c>
      <c r="M50" s="14">
        <f>'Wyniki ucz'!M48</f>
        <v>1</v>
      </c>
      <c r="N50" s="14">
        <f>'Wyniki ucz'!N48</f>
        <v>0</v>
      </c>
      <c r="O50" s="14">
        <f>'Wyniki ucz'!O48</f>
        <v>0</v>
      </c>
      <c r="P50" s="14">
        <f>'Wyniki ucz'!P48</f>
        <v>3</v>
      </c>
      <c r="Q50" s="14">
        <f>'Wyniki ucz'!Q48</f>
        <v>1</v>
      </c>
      <c r="R50" s="14">
        <f>'Wyniki ucz'!R48</f>
        <v>1</v>
      </c>
      <c r="S50" s="14">
        <f>'Wyniki ucz'!S48</f>
        <v>1</v>
      </c>
      <c r="T50" s="14">
        <f>'Wyniki ucz'!T48</f>
        <v>1</v>
      </c>
      <c r="U50" s="14">
        <f>'Wyniki ucz'!U48</f>
        <v>1</v>
      </c>
      <c r="V50" s="14">
        <f>'Wyniki ucz'!V48</f>
        <v>0</v>
      </c>
      <c r="W50" s="14">
        <f>'Wyniki ucz'!W48</f>
        <v>1</v>
      </c>
      <c r="X50" s="14">
        <f>'Wyniki ucz'!X48</f>
        <v>1</v>
      </c>
      <c r="Y50" s="14">
        <f>'Wyniki ucz'!Y48</f>
        <v>1</v>
      </c>
      <c r="Z50" s="14">
        <f>'Wyniki ucz'!Z48</f>
        <v>1</v>
      </c>
      <c r="AA50" s="14">
        <f>'Wyniki ucz'!AA48</f>
        <v>1</v>
      </c>
      <c r="AB50" s="14">
        <f>'Wyniki ucz'!AB48</f>
        <v>1</v>
      </c>
      <c r="AC50" s="14">
        <f>'Wyniki ucz'!AC48</f>
        <v>0</v>
      </c>
      <c r="AD50" s="14">
        <f>'Wyniki ucz'!AD48</f>
        <v>1</v>
      </c>
      <c r="AE50" s="14">
        <f>'Wyniki ucz'!AE48</f>
        <v>1</v>
      </c>
      <c r="AF50" s="14">
        <f>'Wyniki ucz'!AF48</f>
        <v>2</v>
      </c>
      <c r="AG50" s="14">
        <f>'Wyniki ucz'!AG48</f>
        <v>1</v>
      </c>
      <c r="AH50" s="14">
        <f>'Wyniki ucz'!AH48</f>
        <v>4</v>
      </c>
      <c r="AI50" s="14">
        <f t="shared" si="2"/>
        <v>30</v>
      </c>
      <c r="AJ50" s="15">
        <f>AI50/'ANAL_UCZ JPOL_MAT'!$D$1</f>
        <v>0.7317073170731707</v>
      </c>
      <c r="AK50" s="7" t="str">
        <f t="shared" si="3"/>
        <v>Łatwy</v>
      </c>
      <c r="AL50" s="8" t="str">
        <f t="shared" si="4"/>
        <v>Zadawalającym</v>
      </c>
      <c r="AM50" s="20">
        <f t="shared" si="0"/>
        <v>14</v>
      </c>
      <c r="AN50" s="15">
        <f t="shared" si="5"/>
        <v>0.6666666666666666</v>
      </c>
      <c r="AO50" s="7" t="str">
        <f t="shared" si="6"/>
        <v>Łatwy</v>
      </c>
      <c r="AP50" s="8" t="str">
        <f t="shared" si="7"/>
        <v>Niżej zadawalającym</v>
      </c>
      <c r="AQ50" s="20">
        <f t="shared" si="1"/>
        <v>16</v>
      </c>
      <c r="AR50" s="15">
        <f t="shared" si="8"/>
        <v>0.8</v>
      </c>
      <c r="AS50" s="7" t="str">
        <f t="shared" si="9"/>
        <v>Łatwy</v>
      </c>
      <c r="AT50" s="8" t="str">
        <f t="shared" si="10"/>
        <v>Dobrym</v>
      </c>
    </row>
    <row r="51" spans="1:46" ht="35.25" customHeight="1">
      <c r="A51" s="14" t="str">
        <f>'Wyniki ucz'!A49</f>
        <v>C01</v>
      </c>
      <c r="B51" s="14" t="str">
        <f>'Wyniki ucz'!B49</f>
        <v>SP-Y1-152</v>
      </c>
      <c r="C51" s="14">
        <f>'Wyniki ucz'!C49</f>
        <v>1</v>
      </c>
      <c r="D51" s="14">
        <f>'Wyniki ucz'!D49</f>
        <v>1</v>
      </c>
      <c r="E51" s="14">
        <f>'Wyniki ucz'!E49</f>
        <v>1</v>
      </c>
      <c r="F51" s="14">
        <f>'Wyniki ucz'!F49</f>
        <v>1</v>
      </c>
      <c r="G51" s="14">
        <f>'Wyniki ucz'!G49</f>
        <v>1</v>
      </c>
      <c r="H51" s="14">
        <f>'Wyniki ucz'!H49</f>
        <v>0</v>
      </c>
      <c r="I51" s="14">
        <f>'Wyniki ucz'!I49</f>
        <v>0</v>
      </c>
      <c r="J51" s="14">
        <f>'Wyniki ucz'!J49</f>
        <v>1</v>
      </c>
      <c r="K51" s="14">
        <f>'Wyniki ucz'!K49</f>
        <v>1</v>
      </c>
      <c r="L51" s="14">
        <f>'Wyniki ucz'!L49</f>
        <v>1</v>
      </c>
      <c r="M51" s="14">
        <f>'Wyniki ucz'!M49</f>
        <v>1</v>
      </c>
      <c r="N51" s="14">
        <f>'Wyniki ucz'!N49</f>
        <v>1</v>
      </c>
      <c r="O51" s="14">
        <f>'Wyniki ucz'!O49</f>
        <v>1</v>
      </c>
      <c r="P51" s="14">
        <f>'Wyniki ucz'!P49</f>
        <v>2</v>
      </c>
      <c r="Q51" s="14">
        <f>'Wyniki ucz'!Q49</f>
        <v>1</v>
      </c>
      <c r="R51" s="14">
        <f>'Wyniki ucz'!R49</f>
        <v>1</v>
      </c>
      <c r="S51" s="14">
        <f>'Wyniki ucz'!S49</f>
        <v>0</v>
      </c>
      <c r="T51" s="14">
        <f>'Wyniki ucz'!T49</f>
        <v>0</v>
      </c>
      <c r="U51" s="14">
        <f>'Wyniki ucz'!U49</f>
        <v>1</v>
      </c>
      <c r="V51" s="14">
        <f>'Wyniki ucz'!V49</f>
        <v>0</v>
      </c>
      <c r="W51" s="14">
        <f>'Wyniki ucz'!W49</f>
        <v>1</v>
      </c>
      <c r="X51" s="14">
        <f>'Wyniki ucz'!X49</f>
        <v>1</v>
      </c>
      <c r="Y51" s="14">
        <f>'Wyniki ucz'!Y49</f>
        <v>1</v>
      </c>
      <c r="Z51" s="14">
        <f>'Wyniki ucz'!Z49</f>
        <v>1</v>
      </c>
      <c r="AA51" s="14">
        <f>'Wyniki ucz'!AA49</f>
        <v>0</v>
      </c>
      <c r="AB51" s="14">
        <f>'Wyniki ucz'!AB49</f>
        <v>0</v>
      </c>
      <c r="AC51" s="14">
        <f>'Wyniki ucz'!AC49</f>
        <v>0</v>
      </c>
      <c r="AD51" s="14">
        <f>'Wyniki ucz'!AD49</f>
        <v>1</v>
      </c>
      <c r="AE51" s="14">
        <f>'Wyniki ucz'!AE49</f>
        <v>1</v>
      </c>
      <c r="AF51" s="14">
        <f>'Wyniki ucz'!AF49</f>
        <v>1</v>
      </c>
      <c r="AG51" s="14">
        <f>'Wyniki ucz'!AG49</f>
        <v>2</v>
      </c>
      <c r="AH51" s="14">
        <f>'Wyniki ucz'!AH49</f>
        <v>0</v>
      </c>
      <c r="AI51" s="14">
        <f t="shared" si="2"/>
        <v>25</v>
      </c>
      <c r="AJ51" s="15">
        <f>AI51/'ANAL_UCZ JPOL_MAT'!$D$1</f>
        <v>0.6097560975609756</v>
      </c>
      <c r="AK51" s="7" t="str">
        <f t="shared" si="3"/>
        <v>Umiarkowanie trudny</v>
      </c>
      <c r="AL51" s="8" t="str">
        <f t="shared" si="4"/>
        <v>Niżej zadawalającym</v>
      </c>
      <c r="AM51" s="20">
        <f t="shared" si="0"/>
        <v>15</v>
      </c>
      <c r="AN51" s="15">
        <f t="shared" si="5"/>
        <v>0.7142857142857143</v>
      </c>
      <c r="AO51" s="7" t="str">
        <f t="shared" si="6"/>
        <v>Umiarkowanie trudny</v>
      </c>
      <c r="AP51" s="8" t="str">
        <f t="shared" si="7"/>
        <v>Zadawalającym</v>
      </c>
      <c r="AQ51" s="20">
        <f t="shared" si="1"/>
        <v>10</v>
      </c>
      <c r="AR51" s="15">
        <f t="shared" si="8"/>
        <v>0.5</v>
      </c>
      <c r="AS51" s="7" t="str">
        <f t="shared" si="9"/>
        <v>Umiarkowanie trudny</v>
      </c>
      <c r="AT51" s="8" t="str">
        <f t="shared" si="10"/>
        <v>Niżej zadawalającym</v>
      </c>
    </row>
    <row r="52" spans="1:46" ht="35.25" customHeight="1">
      <c r="A52" s="14" t="str">
        <f>'Wyniki ucz'!A50</f>
        <v>C02</v>
      </c>
      <c r="B52" s="14" t="str">
        <f>'Wyniki ucz'!B50</f>
        <v>SP-X1-152</v>
      </c>
      <c r="C52" s="14">
        <f>'Wyniki ucz'!C50</f>
        <v>1</v>
      </c>
      <c r="D52" s="14">
        <f>'Wyniki ucz'!D50</f>
        <v>1</v>
      </c>
      <c r="E52" s="14">
        <f>'Wyniki ucz'!E50</f>
        <v>1</v>
      </c>
      <c r="F52" s="14">
        <f>'Wyniki ucz'!F50</f>
        <v>1</v>
      </c>
      <c r="G52" s="14">
        <f>'Wyniki ucz'!G50</f>
        <v>1</v>
      </c>
      <c r="H52" s="14">
        <f>'Wyniki ucz'!H50</f>
        <v>1</v>
      </c>
      <c r="I52" s="14">
        <f>'Wyniki ucz'!I50</f>
        <v>1</v>
      </c>
      <c r="J52" s="14">
        <f>'Wyniki ucz'!J50</f>
        <v>1</v>
      </c>
      <c r="K52" s="14">
        <f>'Wyniki ucz'!K50</f>
        <v>1</v>
      </c>
      <c r="L52" s="14">
        <f>'Wyniki ucz'!L50</f>
        <v>1</v>
      </c>
      <c r="M52" s="14">
        <f>'Wyniki ucz'!M50</f>
        <v>1</v>
      </c>
      <c r="N52" s="14">
        <f>'Wyniki ucz'!N50</f>
        <v>1</v>
      </c>
      <c r="O52" s="14">
        <f>'Wyniki ucz'!O50</f>
        <v>2</v>
      </c>
      <c r="P52" s="14">
        <f>'Wyniki ucz'!P50</f>
        <v>3</v>
      </c>
      <c r="Q52" s="14">
        <f>'Wyniki ucz'!Q50</f>
        <v>1</v>
      </c>
      <c r="R52" s="14">
        <f>'Wyniki ucz'!R50</f>
        <v>1</v>
      </c>
      <c r="S52" s="14">
        <f>'Wyniki ucz'!S50</f>
        <v>1</v>
      </c>
      <c r="T52" s="14">
        <f>'Wyniki ucz'!T50</f>
        <v>1</v>
      </c>
      <c r="U52" s="14">
        <f>'Wyniki ucz'!U50</f>
        <v>1</v>
      </c>
      <c r="V52" s="14">
        <f>'Wyniki ucz'!V50</f>
        <v>0</v>
      </c>
      <c r="W52" s="14">
        <f>'Wyniki ucz'!W50</f>
        <v>1</v>
      </c>
      <c r="X52" s="14">
        <f>'Wyniki ucz'!X50</f>
        <v>0</v>
      </c>
      <c r="Y52" s="14">
        <f>'Wyniki ucz'!Y50</f>
        <v>1</v>
      </c>
      <c r="Z52" s="14">
        <f>'Wyniki ucz'!Z50</f>
        <v>0</v>
      </c>
      <c r="AA52" s="14">
        <f>'Wyniki ucz'!AA50</f>
        <v>1</v>
      </c>
      <c r="AB52" s="14">
        <f>'Wyniki ucz'!AB50</f>
        <v>1</v>
      </c>
      <c r="AC52" s="14">
        <f>'Wyniki ucz'!AC50</f>
        <v>1</v>
      </c>
      <c r="AD52" s="14">
        <f>'Wyniki ucz'!AD50</f>
        <v>1</v>
      </c>
      <c r="AE52" s="14">
        <f>'Wyniki ucz'!AE50</f>
        <v>1</v>
      </c>
      <c r="AF52" s="14">
        <f>'Wyniki ucz'!AF50</f>
        <v>2</v>
      </c>
      <c r="AG52" s="14">
        <f>'Wyniki ucz'!AG50</f>
        <v>3</v>
      </c>
      <c r="AH52" s="14">
        <f>'Wyniki ucz'!AH50</f>
        <v>4</v>
      </c>
      <c r="AI52" s="14">
        <f t="shared" si="2"/>
        <v>38</v>
      </c>
      <c r="AJ52" s="15">
        <f>AI52/'ANAL_UCZ JPOL_MAT'!$D$1</f>
        <v>0.926829268292683</v>
      </c>
      <c r="AK52" s="7" t="str">
        <f t="shared" si="3"/>
        <v>Bardzo łatwy</v>
      </c>
      <c r="AL52" s="8" t="str">
        <f t="shared" si="4"/>
        <v>Bardzo dobrym</v>
      </c>
      <c r="AM52" s="20">
        <f t="shared" si="0"/>
        <v>21</v>
      </c>
      <c r="AN52" s="15">
        <f t="shared" si="5"/>
        <v>1</v>
      </c>
      <c r="AO52" s="7" t="str">
        <f t="shared" si="6"/>
        <v>Bardzo łatwy</v>
      </c>
      <c r="AP52" s="8" t="str">
        <f t="shared" si="7"/>
        <v>Bardzo dobrym</v>
      </c>
      <c r="AQ52" s="20">
        <f t="shared" si="1"/>
        <v>17</v>
      </c>
      <c r="AR52" s="15">
        <f t="shared" si="8"/>
        <v>0.85</v>
      </c>
      <c r="AS52" s="7" t="str">
        <f t="shared" si="9"/>
        <v>Łatwy</v>
      </c>
      <c r="AT52" s="8" t="str">
        <f t="shared" si="10"/>
        <v>Dobrym</v>
      </c>
    </row>
    <row r="53" spans="1:46" ht="35.25" customHeight="1">
      <c r="A53" s="14" t="str">
        <f>'Wyniki ucz'!A51</f>
        <v>C03</v>
      </c>
      <c r="B53" s="14" t="str">
        <f>'Wyniki ucz'!B51</f>
        <v>SP-X1-152</v>
      </c>
      <c r="C53" s="14">
        <f>'Wyniki ucz'!C51</f>
        <v>1</v>
      </c>
      <c r="D53" s="14">
        <f>'Wyniki ucz'!D51</f>
        <v>1</v>
      </c>
      <c r="E53" s="14">
        <f>'Wyniki ucz'!E51</f>
        <v>0</v>
      </c>
      <c r="F53" s="14">
        <f>'Wyniki ucz'!F51</f>
        <v>1</v>
      </c>
      <c r="G53" s="14">
        <f>'Wyniki ucz'!G51</f>
        <v>1</v>
      </c>
      <c r="H53" s="14">
        <f>'Wyniki ucz'!H51</f>
        <v>1</v>
      </c>
      <c r="I53" s="14">
        <f>'Wyniki ucz'!I51</f>
        <v>0</v>
      </c>
      <c r="J53" s="14">
        <f>'Wyniki ucz'!J51</f>
        <v>1</v>
      </c>
      <c r="K53" s="14">
        <f>'Wyniki ucz'!K51</f>
        <v>1</v>
      </c>
      <c r="L53" s="14">
        <f>'Wyniki ucz'!L51</f>
        <v>1</v>
      </c>
      <c r="M53" s="14">
        <f>'Wyniki ucz'!M51</f>
        <v>1</v>
      </c>
      <c r="N53" s="14">
        <f>'Wyniki ucz'!N51</f>
        <v>0</v>
      </c>
      <c r="O53" s="14">
        <f>'Wyniki ucz'!O51</f>
        <v>2</v>
      </c>
      <c r="P53" s="14">
        <f>'Wyniki ucz'!P51</f>
        <v>3</v>
      </c>
      <c r="Q53" s="14">
        <f>'Wyniki ucz'!Q51</f>
        <v>1</v>
      </c>
      <c r="R53" s="14">
        <f>'Wyniki ucz'!R51</f>
        <v>1</v>
      </c>
      <c r="S53" s="14">
        <f>'Wyniki ucz'!S51</f>
        <v>1</v>
      </c>
      <c r="T53" s="14">
        <f>'Wyniki ucz'!T51</f>
        <v>1</v>
      </c>
      <c r="U53" s="14">
        <f>'Wyniki ucz'!U51</f>
        <v>1</v>
      </c>
      <c r="V53" s="14">
        <f>'Wyniki ucz'!V51</f>
        <v>1</v>
      </c>
      <c r="W53" s="14">
        <f>'Wyniki ucz'!W51</f>
        <v>1</v>
      </c>
      <c r="X53" s="14">
        <f>'Wyniki ucz'!X51</f>
        <v>1</v>
      </c>
      <c r="Y53" s="14">
        <f>'Wyniki ucz'!Y51</f>
        <v>1</v>
      </c>
      <c r="Z53" s="14">
        <f>'Wyniki ucz'!Z51</f>
        <v>1</v>
      </c>
      <c r="AA53" s="14">
        <f>'Wyniki ucz'!AA51</f>
        <v>1</v>
      </c>
      <c r="AB53" s="14">
        <f>'Wyniki ucz'!AB51</f>
        <v>1</v>
      </c>
      <c r="AC53" s="14">
        <f>'Wyniki ucz'!AC51</f>
        <v>0</v>
      </c>
      <c r="AD53" s="14">
        <f>'Wyniki ucz'!AD51</f>
        <v>0</v>
      </c>
      <c r="AE53" s="14">
        <f>'Wyniki ucz'!AE51</f>
        <v>0</v>
      </c>
      <c r="AF53" s="14">
        <f>'Wyniki ucz'!AF51</f>
        <v>0</v>
      </c>
      <c r="AG53" s="14">
        <f>'Wyniki ucz'!AG51</f>
        <v>2</v>
      </c>
      <c r="AH53" s="14">
        <f>'Wyniki ucz'!AH51</f>
        <v>3</v>
      </c>
      <c r="AI53" s="14">
        <f t="shared" si="2"/>
        <v>31</v>
      </c>
      <c r="AJ53" s="15">
        <f>AI53/'ANAL_UCZ JPOL_MAT'!$D$1</f>
        <v>0.7560975609756098</v>
      </c>
      <c r="AK53" s="7" t="str">
        <f t="shared" si="3"/>
        <v>Łatwy</v>
      </c>
      <c r="AL53" s="8" t="str">
        <f t="shared" si="4"/>
        <v>Zadawalającym</v>
      </c>
      <c r="AM53" s="20">
        <f t="shared" si="0"/>
        <v>18</v>
      </c>
      <c r="AN53" s="15">
        <f t="shared" si="5"/>
        <v>0.8571428571428571</v>
      </c>
      <c r="AO53" s="7" t="str">
        <f t="shared" si="6"/>
        <v>Łatwy</v>
      </c>
      <c r="AP53" s="8" t="str">
        <f t="shared" si="7"/>
        <v>Dobrym</v>
      </c>
      <c r="AQ53" s="20">
        <f t="shared" si="1"/>
        <v>13</v>
      </c>
      <c r="AR53" s="15">
        <f t="shared" si="8"/>
        <v>0.65</v>
      </c>
      <c r="AS53" s="7" t="str">
        <f t="shared" si="9"/>
        <v>Umiarkowanie trudny</v>
      </c>
      <c r="AT53" s="8" t="str">
        <f t="shared" si="10"/>
        <v>Niżej zadawalającym</v>
      </c>
    </row>
    <row r="54" spans="1:46" ht="35.25" customHeight="1">
      <c r="A54" s="14" t="str">
        <f>'Wyniki ucz'!A52</f>
        <v>C05</v>
      </c>
      <c r="B54" s="14" t="str">
        <f>'Wyniki ucz'!B52</f>
        <v>SP-Y1-152</v>
      </c>
      <c r="C54" s="14">
        <f>'Wyniki ucz'!C52</f>
        <v>1</v>
      </c>
      <c r="D54" s="14">
        <f>'Wyniki ucz'!D52</f>
        <v>1</v>
      </c>
      <c r="E54" s="14">
        <f>'Wyniki ucz'!E52</f>
        <v>1</v>
      </c>
      <c r="F54" s="14">
        <f>'Wyniki ucz'!F52</f>
        <v>1</v>
      </c>
      <c r="G54" s="14">
        <f>'Wyniki ucz'!G52</f>
        <v>1</v>
      </c>
      <c r="H54" s="14">
        <f>'Wyniki ucz'!H52</f>
        <v>1</v>
      </c>
      <c r="I54" s="14">
        <f>'Wyniki ucz'!I52</f>
        <v>1</v>
      </c>
      <c r="J54" s="14">
        <f>'Wyniki ucz'!J52</f>
        <v>1</v>
      </c>
      <c r="K54" s="14">
        <f>'Wyniki ucz'!K52</f>
        <v>1</v>
      </c>
      <c r="L54" s="14">
        <f>'Wyniki ucz'!L52</f>
        <v>0</v>
      </c>
      <c r="M54" s="14">
        <f>'Wyniki ucz'!M52</f>
        <v>0</v>
      </c>
      <c r="N54" s="14">
        <f>'Wyniki ucz'!N52</f>
        <v>1</v>
      </c>
      <c r="O54" s="14">
        <f>'Wyniki ucz'!O52</f>
        <v>2</v>
      </c>
      <c r="P54" s="14">
        <f>'Wyniki ucz'!P52</f>
        <v>3</v>
      </c>
      <c r="Q54" s="14">
        <f>'Wyniki ucz'!Q52</f>
        <v>1</v>
      </c>
      <c r="R54" s="14">
        <f>'Wyniki ucz'!R52</f>
        <v>1</v>
      </c>
      <c r="S54" s="14">
        <f>'Wyniki ucz'!S52</f>
        <v>0</v>
      </c>
      <c r="T54" s="14">
        <f>'Wyniki ucz'!T52</f>
        <v>0</v>
      </c>
      <c r="U54" s="14">
        <f>'Wyniki ucz'!U52</f>
        <v>1</v>
      </c>
      <c r="V54" s="14">
        <f>'Wyniki ucz'!V52</f>
        <v>0</v>
      </c>
      <c r="W54" s="14">
        <f>'Wyniki ucz'!W52</f>
        <v>1</v>
      </c>
      <c r="X54" s="14">
        <f>'Wyniki ucz'!X52</f>
        <v>0</v>
      </c>
      <c r="Y54" s="14">
        <f>'Wyniki ucz'!Y52</f>
        <v>1</v>
      </c>
      <c r="Z54" s="14">
        <f>'Wyniki ucz'!Z52</f>
        <v>0</v>
      </c>
      <c r="AA54" s="14">
        <f>'Wyniki ucz'!AA52</f>
        <v>0</v>
      </c>
      <c r="AB54" s="14">
        <f>'Wyniki ucz'!AB52</f>
        <v>0</v>
      </c>
      <c r="AC54" s="14">
        <f>'Wyniki ucz'!AC52</f>
        <v>0</v>
      </c>
      <c r="AD54" s="14">
        <f>'Wyniki ucz'!AD52</f>
        <v>1</v>
      </c>
      <c r="AE54" s="14">
        <f>'Wyniki ucz'!AE52</f>
        <v>0</v>
      </c>
      <c r="AF54" s="14">
        <f>'Wyniki ucz'!AF52</f>
        <v>1</v>
      </c>
      <c r="AG54" s="14">
        <f>'Wyniki ucz'!AG52</f>
        <v>0</v>
      </c>
      <c r="AH54" s="14">
        <f>'Wyniki ucz'!AH52</f>
        <v>0</v>
      </c>
      <c r="AI54" s="14">
        <f t="shared" si="2"/>
        <v>22</v>
      </c>
      <c r="AJ54" s="15">
        <f>AI54/'ANAL_UCZ JPOL_MAT'!$D$1</f>
        <v>0.5365853658536586</v>
      </c>
      <c r="AK54" s="7" t="str">
        <f t="shared" si="3"/>
        <v>Umiarkowanie trudny</v>
      </c>
      <c r="AL54" s="8" t="str">
        <f t="shared" si="4"/>
        <v>Niżej zadawalającym</v>
      </c>
      <c r="AM54" s="20">
        <f t="shared" si="0"/>
        <v>17</v>
      </c>
      <c r="AN54" s="15">
        <f t="shared" si="5"/>
        <v>0.8095238095238095</v>
      </c>
      <c r="AO54" s="7" t="str">
        <f t="shared" si="6"/>
        <v>Umiarkowanie trudny</v>
      </c>
      <c r="AP54" s="8" t="str">
        <f t="shared" si="7"/>
        <v>Dobrym</v>
      </c>
      <c r="AQ54" s="20">
        <f t="shared" si="1"/>
        <v>5</v>
      </c>
      <c r="AR54" s="15">
        <f t="shared" si="8"/>
        <v>0.25</v>
      </c>
      <c r="AS54" s="7" t="str">
        <f t="shared" si="9"/>
        <v>Trudny</v>
      </c>
      <c r="AT54" s="8" t="str">
        <f t="shared" si="10"/>
        <v>Niskim</v>
      </c>
    </row>
    <row r="55" spans="1:46" ht="35.25" customHeight="1">
      <c r="A55" s="14" t="str">
        <f>'Wyniki ucz'!A53</f>
        <v>C06</v>
      </c>
      <c r="B55" s="14" t="str">
        <f>'Wyniki ucz'!B53</f>
        <v>SP-X1-152</v>
      </c>
      <c r="C55" s="14">
        <f>'Wyniki ucz'!C53</f>
        <v>1</v>
      </c>
      <c r="D55" s="14">
        <f>'Wyniki ucz'!D53</f>
        <v>1</v>
      </c>
      <c r="E55" s="14">
        <f>'Wyniki ucz'!E53</f>
        <v>0</v>
      </c>
      <c r="F55" s="14">
        <f>'Wyniki ucz'!F53</f>
        <v>1</v>
      </c>
      <c r="G55" s="14">
        <f>'Wyniki ucz'!G53</f>
        <v>0</v>
      </c>
      <c r="H55" s="14">
        <f>'Wyniki ucz'!H53</f>
        <v>1</v>
      </c>
      <c r="I55" s="14">
        <f>'Wyniki ucz'!I53</f>
        <v>0</v>
      </c>
      <c r="J55" s="14">
        <f>'Wyniki ucz'!J53</f>
        <v>1</v>
      </c>
      <c r="K55" s="14">
        <f>'Wyniki ucz'!K53</f>
        <v>1</v>
      </c>
      <c r="L55" s="14">
        <f>'Wyniki ucz'!L53</f>
        <v>1</v>
      </c>
      <c r="M55" s="14">
        <f>'Wyniki ucz'!M53</f>
        <v>1</v>
      </c>
      <c r="N55" s="14">
        <f>'Wyniki ucz'!N53</f>
        <v>0</v>
      </c>
      <c r="O55" s="14">
        <f>'Wyniki ucz'!O53</f>
        <v>1</v>
      </c>
      <c r="P55" s="14">
        <f>'Wyniki ucz'!P53</f>
        <v>1</v>
      </c>
      <c r="Q55" s="14">
        <f>'Wyniki ucz'!Q53</f>
        <v>1</v>
      </c>
      <c r="R55" s="14">
        <f>'Wyniki ucz'!R53</f>
        <v>0</v>
      </c>
      <c r="S55" s="14">
        <f>'Wyniki ucz'!S53</f>
        <v>0</v>
      </c>
      <c r="T55" s="14">
        <f>'Wyniki ucz'!T53</f>
        <v>0</v>
      </c>
      <c r="U55" s="14">
        <f>'Wyniki ucz'!U53</f>
        <v>0</v>
      </c>
      <c r="V55" s="14">
        <f>'Wyniki ucz'!V53</f>
        <v>0</v>
      </c>
      <c r="W55" s="14">
        <f>'Wyniki ucz'!W53</f>
        <v>1</v>
      </c>
      <c r="X55" s="14">
        <f>'Wyniki ucz'!X53</f>
        <v>0</v>
      </c>
      <c r="Y55" s="14">
        <f>'Wyniki ucz'!Y53</f>
        <v>1</v>
      </c>
      <c r="Z55" s="14">
        <f>'Wyniki ucz'!Z53</f>
        <v>1</v>
      </c>
      <c r="AA55" s="14">
        <f>'Wyniki ucz'!AA53</f>
        <v>0</v>
      </c>
      <c r="AB55" s="14">
        <f>'Wyniki ucz'!AB53</f>
        <v>1</v>
      </c>
      <c r="AC55" s="14">
        <f>'Wyniki ucz'!AC53</f>
        <v>0</v>
      </c>
      <c r="AD55" s="14">
        <f>'Wyniki ucz'!AD53</f>
        <v>1</v>
      </c>
      <c r="AE55" s="14">
        <f>'Wyniki ucz'!AE53</f>
        <v>0</v>
      </c>
      <c r="AF55" s="14">
        <f>'Wyniki ucz'!AF53</f>
        <v>2</v>
      </c>
      <c r="AG55" s="14">
        <f>'Wyniki ucz'!AG53</f>
        <v>0</v>
      </c>
      <c r="AH55" s="14">
        <f>'Wyniki ucz'!AH53</f>
        <v>0</v>
      </c>
      <c r="AI55" s="14">
        <f t="shared" si="2"/>
        <v>18</v>
      </c>
      <c r="AJ55" s="15">
        <f>AI55/'ANAL_UCZ JPOL_MAT'!$D$1</f>
        <v>0.43902439024390244</v>
      </c>
      <c r="AK55" s="7" t="str">
        <f t="shared" si="3"/>
        <v>Trudny</v>
      </c>
      <c r="AL55" s="8" t="str">
        <f t="shared" si="4"/>
        <v>Niskim</v>
      </c>
      <c r="AM55" s="20">
        <f t="shared" si="0"/>
        <v>11</v>
      </c>
      <c r="AN55" s="15">
        <f t="shared" si="5"/>
        <v>0.5238095238095238</v>
      </c>
      <c r="AO55" s="7" t="str">
        <f t="shared" si="6"/>
        <v>Trudny</v>
      </c>
      <c r="AP55" s="8" t="str">
        <f t="shared" si="7"/>
        <v>Niżej zadawalającym</v>
      </c>
      <c r="AQ55" s="20">
        <f t="shared" si="1"/>
        <v>7</v>
      </c>
      <c r="AR55" s="15">
        <f t="shared" si="8"/>
        <v>0.35</v>
      </c>
      <c r="AS55" s="7" t="str">
        <f t="shared" si="9"/>
        <v>Trudny</v>
      </c>
      <c r="AT55" s="8" t="str">
        <f t="shared" si="10"/>
        <v>Niskim</v>
      </c>
    </row>
    <row r="56" spans="1:46" ht="35.25" customHeight="1">
      <c r="A56" s="14" t="str">
        <f>'Wyniki ucz'!A54</f>
        <v>C07</v>
      </c>
      <c r="B56" s="14" t="str">
        <f>'Wyniki ucz'!B54</f>
        <v>SP-X1-152</v>
      </c>
      <c r="C56" s="14">
        <f>'Wyniki ucz'!C54</f>
        <v>1</v>
      </c>
      <c r="D56" s="14">
        <f>'Wyniki ucz'!D54</f>
        <v>1</v>
      </c>
      <c r="E56" s="14">
        <f>'Wyniki ucz'!E54</f>
        <v>1</v>
      </c>
      <c r="F56" s="14">
        <f>'Wyniki ucz'!F54</f>
        <v>1</v>
      </c>
      <c r="G56" s="14">
        <f>'Wyniki ucz'!G54</f>
        <v>1</v>
      </c>
      <c r="H56" s="14">
        <f>'Wyniki ucz'!H54</f>
        <v>1</v>
      </c>
      <c r="I56" s="14">
        <f>'Wyniki ucz'!I54</f>
        <v>0</v>
      </c>
      <c r="J56" s="14">
        <f>'Wyniki ucz'!J54</f>
        <v>1</v>
      </c>
      <c r="K56" s="14">
        <f>'Wyniki ucz'!K54</f>
        <v>1</v>
      </c>
      <c r="L56" s="14">
        <f>'Wyniki ucz'!L54</f>
        <v>1</v>
      </c>
      <c r="M56" s="14">
        <f>'Wyniki ucz'!M54</f>
        <v>1</v>
      </c>
      <c r="N56" s="14">
        <f>'Wyniki ucz'!N54</f>
        <v>1</v>
      </c>
      <c r="O56" s="14">
        <f>'Wyniki ucz'!O54</f>
        <v>1</v>
      </c>
      <c r="P56" s="14">
        <f>'Wyniki ucz'!P54</f>
        <v>3</v>
      </c>
      <c r="Q56" s="14">
        <f>'Wyniki ucz'!Q54</f>
        <v>1</v>
      </c>
      <c r="R56" s="14">
        <f>'Wyniki ucz'!R54</f>
        <v>1</v>
      </c>
      <c r="S56" s="14">
        <f>'Wyniki ucz'!S54</f>
        <v>1</v>
      </c>
      <c r="T56" s="14">
        <f>'Wyniki ucz'!T54</f>
        <v>1</v>
      </c>
      <c r="U56" s="14">
        <f>'Wyniki ucz'!U54</f>
        <v>1</v>
      </c>
      <c r="V56" s="14">
        <f>'Wyniki ucz'!V54</f>
        <v>0</v>
      </c>
      <c r="W56" s="14">
        <f>'Wyniki ucz'!W54</f>
        <v>1</v>
      </c>
      <c r="X56" s="14">
        <f>'Wyniki ucz'!X54</f>
        <v>1</v>
      </c>
      <c r="Y56" s="14">
        <f>'Wyniki ucz'!Y54</f>
        <v>1</v>
      </c>
      <c r="Z56" s="14">
        <f>'Wyniki ucz'!Z54</f>
        <v>1</v>
      </c>
      <c r="AA56" s="14">
        <f>'Wyniki ucz'!AA54</f>
        <v>1</v>
      </c>
      <c r="AB56" s="14">
        <f>'Wyniki ucz'!AB54</f>
        <v>1</v>
      </c>
      <c r="AC56" s="14">
        <f>'Wyniki ucz'!AC54</f>
        <v>1</v>
      </c>
      <c r="AD56" s="14">
        <f>'Wyniki ucz'!AD54</f>
        <v>1</v>
      </c>
      <c r="AE56" s="14">
        <f>'Wyniki ucz'!AE54</f>
        <v>1</v>
      </c>
      <c r="AF56" s="14">
        <f>'Wyniki ucz'!AF54</f>
        <v>1</v>
      </c>
      <c r="AG56" s="14">
        <f>'Wyniki ucz'!AG54</f>
        <v>3</v>
      </c>
      <c r="AH56" s="14">
        <f>'Wyniki ucz'!AH54</f>
        <v>4</v>
      </c>
      <c r="AI56" s="14">
        <f t="shared" si="2"/>
        <v>37</v>
      </c>
      <c r="AJ56" s="15">
        <f>AI56/'ANAL_UCZ JPOL_MAT'!$D$1</f>
        <v>0.9024390243902439</v>
      </c>
      <c r="AK56" s="7" t="str">
        <f t="shared" si="3"/>
        <v>Bardzo łatwy</v>
      </c>
      <c r="AL56" s="8" t="str">
        <f t="shared" si="4"/>
        <v>Bardzo dobrym</v>
      </c>
      <c r="AM56" s="20">
        <f t="shared" si="0"/>
        <v>19</v>
      </c>
      <c r="AN56" s="15">
        <f t="shared" si="5"/>
        <v>0.9047619047619048</v>
      </c>
      <c r="AO56" s="7" t="str">
        <f t="shared" si="6"/>
        <v>Bardzo łatwy</v>
      </c>
      <c r="AP56" s="8" t="str">
        <f t="shared" si="7"/>
        <v>Bardzo dobrym</v>
      </c>
      <c r="AQ56" s="20">
        <f t="shared" si="1"/>
        <v>18</v>
      </c>
      <c r="AR56" s="15">
        <f t="shared" si="8"/>
        <v>0.9</v>
      </c>
      <c r="AS56" s="7" t="str">
        <f t="shared" si="9"/>
        <v>Bardzo łatwy</v>
      </c>
      <c r="AT56" s="8" t="str">
        <f t="shared" si="10"/>
        <v>Bardzo dobrym</v>
      </c>
    </row>
    <row r="57" spans="1:46" ht="35.25" customHeight="1">
      <c r="A57" s="14" t="str">
        <f>'Wyniki ucz'!A55</f>
        <v>C08</v>
      </c>
      <c r="B57" s="14" t="str">
        <f>'Wyniki ucz'!B55</f>
        <v>SP-Y1-152</v>
      </c>
      <c r="C57" s="14">
        <f>'Wyniki ucz'!C55</f>
        <v>1</v>
      </c>
      <c r="D57" s="14">
        <f>'Wyniki ucz'!D55</f>
        <v>1</v>
      </c>
      <c r="E57" s="14">
        <f>'Wyniki ucz'!E55</f>
        <v>1</v>
      </c>
      <c r="F57" s="14">
        <f>'Wyniki ucz'!F55</f>
        <v>1</v>
      </c>
      <c r="G57" s="14">
        <f>'Wyniki ucz'!G55</f>
        <v>0</v>
      </c>
      <c r="H57" s="14">
        <f>'Wyniki ucz'!H55</f>
        <v>1</v>
      </c>
      <c r="I57" s="14">
        <f>'Wyniki ucz'!I55</f>
        <v>1</v>
      </c>
      <c r="J57" s="14">
        <f>'Wyniki ucz'!J55</f>
        <v>1</v>
      </c>
      <c r="K57" s="14">
        <f>'Wyniki ucz'!K55</f>
        <v>1</v>
      </c>
      <c r="L57" s="14">
        <f>'Wyniki ucz'!L55</f>
        <v>0</v>
      </c>
      <c r="M57" s="14">
        <f>'Wyniki ucz'!M55</f>
        <v>0</v>
      </c>
      <c r="N57" s="14">
        <f>'Wyniki ucz'!N55</f>
        <v>1</v>
      </c>
      <c r="O57" s="14">
        <f>'Wyniki ucz'!O55</f>
        <v>1</v>
      </c>
      <c r="P57" s="14">
        <f>'Wyniki ucz'!P55</f>
        <v>2</v>
      </c>
      <c r="Q57" s="14">
        <f>'Wyniki ucz'!Q55</f>
        <v>1</v>
      </c>
      <c r="R57" s="14">
        <f>'Wyniki ucz'!R55</f>
        <v>1</v>
      </c>
      <c r="S57" s="14">
        <f>'Wyniki ucz'!S55</f>
        <v>1</v>
      </c>
      <c r="T57" s="14">
        <f>'Wyniki ucz'!T55</f>
        <v>1</v>
      </c>
      <c r="U57" s="14">
        <f>'Wyniki ucz'!U55</f>
        <v>1</v>
      </c>
      <c r="V57" s="14">
        <f>'Wyniki ucz'!V55</f>
        <v>0</v>
      </c>
      <c r="W57" s="14">
        <f>'Wyniki ucz'!W55</f>
        <v>1</v>
      </c>
      <c r="X57" s="14">
        <f>'Wyniki ucz'!X55</f>
        <v>1</v>
      </c>
      <c r="Y57" s="14">
        <f>'Wyniki ucz'!Y55</f>
        <v>1</v>
      </c>
      <c r="Z57" s="14">
        <f>'Wyniki ucz'!Z55</f>
        <v>1</v>
      </c>
      <c r="AA57" s="14">
        <f>'Wyniki ucz'!AA55</f>
        <v>1</v>
      </c>
      <c r="AB57" s="14">
        <f>'Wyniki ucz'!AB55</f>
        <v>1</v>
      </c>
      <c r="AC57" s="14">
        <f>'Wyniki ucz'!AC55</f>
        <v>0</v>
      </c>
      <c r="AD57" s="14">
        <f>'Wyniki ucz'!AD55</f>
        <v>1</v>
      </c>
      <c r="AE57" s="14">
        <f>'Wyniki ucz'!AE55</f>
        <v>0</v>
      </c>
      <c r="AF57" s="14">
        <f>'Wyniki ucz'!AF55</f>
        <v>2</v>
      </c>
      <c r="AG57" s="14">
        <f>'Wyniki ucz'!AG55</f>
        <v>2</v>
      </c>
      <c r="AH57" s="14">
        <f>'Wyniki ucz'!AH55</f>
        <v>0</v>
      </c>
      <c r="AI57" s="14">
        <f t="shared" si="2"/>
        <v>28</v>
      </c>
      <c r="AJ57" s="15">
        <f>AI57/'ANAL_UCZ JPOL_MAT'!$D$1</f>
        <v>0.6829268292682927</v>
      </c>
      <c r="AK57" s="7" t="str">
        <f t="shared" si="3"/>
        <v>Umiarkowanie trudny</v>
      </c>
      <c r="AL57" s="8" t="str">
        <f t="shared" si="4"/>
        <v>Niżej zadawalającym</v>
      </c>
      <c r="AM57" s="20">
        <f t="shared" si="0"/>
        <v>16</v>
      </c>
      <c r="AN57" s="15">
        <f t="shared" si="5"/>
        <v>0.7619047619047619</v>
      </c>
      <c r="AO57" s="7" t="str">
        <f t="shared" si="6"/>
        <v>Umiarkowanie trudny</v>
      </c>
      <c r="AP57" s="8" t="str">
        <f t="shared" si="7"/>
        <v>Zadawalającym</v>
      </c>
      <c r="AQ57" s="20">
        <f t="shared" si="1"/>
        <v>12</v>
      </c>
      <c r="AR57" s="15">
        <f t="shared" si="8"/>
        <v>0.6</v>
      </c>
      <c r="AS57" s="7" t="str">
        <f t="shared" si="9"/>
        <v>Umiarkowanie trudny</v>
      </c>
      <c r="AT57" s="8" t="str">
        <f t="shared" si="10"/>
        <v>Niżej zadawalającym</v>
      </c>
    </row>
    <row r="58" spans="1:46" ht="35.25" customHeight="1">
      <c r="A58" s="14" t="str">
        <f>'Wyniki ucz'!A56</f>
        <v>C09</v>
      </c>
      <c r="B58" s="14" t="str">
        <f>'Wyniki ucz'!B56</f>
        <v>SP-Y1-152</v>
      </c>
      <c r="C58" s="14">
        <f>'Wyniki ucz'!C56</f>
        <v>1</v>
      </c>
      <c r="D58" s="14">
        <f>'Wyniki ucz'!D56</f>
        <v>1</v>
      </c>
      <c r="E58" s="14">
        <f>'Wyniki ucz'!E56</f>
        <v>1</v>
      </c>
      <c r="F58" s="14">
        <f>'Wyniki ucz'!F56</f>
        <v>0</v>
      </c>
      <c r="G58" s="14">
        <f>'Wyniki ucz'!G56</f>
        <v>0</v>
      </c>
      <c r="H58" s="14">
        <f>'Wyniki ucz'!H56</f>
        <v>0</v>
      </c>
      <c r="I58" s="14">
        <f>'Wyniki ucz'!I56</f>
        <v>1</v>
      </c>
      <c r="J58" s="14">
        <f>'Wyniki ucz'!J56</f>
        <v>1</v>
      </c>
      <c r="K58" s="14">
        <f>'Wyniki ucz'!K56</f>
        <v>0</v>
      </c>
      <c r="L58" s="14">
        <f>'Wyniki ucz'!L56</f>
        <v>0</v>
      </c>
      <c r="M58" s="14">
        <f>'Wyniki ucz'!M56</f>
        <v>1</v>
      </c>
      <c r="N58" s="14">
        <f>'Wyniki ucz'!N56</f>
        <v>0</v>
      </c>
      <c r="O58" s="14">
        <f>'Wyniki ucz'!O56</f>
        <v>1</v>
      </c>
      <c r="P58" s="14">
        <f>'Wyniki ucz'!P56</f>
        <v>1</v>
      </c>
      <c r="Q58" s="14">
        <f>'Wyniki ucz'!Q56</f>
        <v>1</v>
      </c>
      <c r="R58" s="14">
        <f>'Wyniki ucz'!R56</f>
        <v>1</v>
      </c>
      <c r="S58" s="14">
        <f>'Wyniki ucz'!S56</f>
        <v>0</v>
      </c>
      <c r="T58" s="14">
        <f>'Wyniki ucz'!T56</f>
        <v>0</v>
      </c>
      <c r="U58" s="14">
        <f>'Wyniki ucz'!U56</f>
        <v>1</v>
      </c>
      <c r="V58" s="14">
        <f>'Wyniki ucz'!V56</f>
        <v>0</v>
      </c>
      <c r="W58" s="14">
        <f>'Wyniki ucz'!W56</f>
        <v>0</v>
      </c>
      <c r="X58" s="14">
        <f>'Wyniki ucz'!X56</f>
        <v>0</v>
      </c>
      <c r="Y58" s="14">
        <f>'Wyniki ucz'!Y56</f>
        <v>1</v>
      </c>
      <c r="Z58" s="14">
        <f>'Wyniki ucz'!Z56</f>
        <v>0</v>
      </c>
      <c r="AA58" s="14">
        <f>'Wyniki ucz'!AA56</f>
        <v>0</v>
      </c>
      <c r="AB58" s="14">
        <f>'Wyniki ucz'!AB56</f>
        <v>1</v>
      </c>
      <c r="AC58" s="14">
        <f>'Wyniki ucz'!AC56</f>
        <v>0</v>
      </c>
      <c r="AD58" s="14">
        <f>'Wyniki ucz'!AD56</f>
        <v>1</v>
      </c>
      <c r="AE58" s="14">
        <f>'Wyniki ucz'!AE56</f>
        <v>0</v>
      </c>
      <c r="AF58" s="14">
        <f>'Wyniki ucz'!AF56</f>
        <v>0</v>
      </c>
      <c r="AG58" s="14">
        <f>'Wyniki ucz'!AG56</f>
        <v>2</v>
      </c>
      <c r="AH58" s="14">
        <f>'Wyniki ucz'!AH56</f>
        <v>0</v>
      </c>
      <c r="AI58" s="14">
        <f t="shared" si="2"/>
        <v>16</v>
      </c>
      <c r="AJ58" s="15">
        <f>AI58/'ANAL_UCZ JPOL_MAT'!$D$1</f>
        <v>0.3902439024390244</v>
      </c>
      <c r="AK58" s="7" t="str">
        <f t="shared" si="3"/>
        <v>Trudny</v>
      </c>
      <c r="AL58" s="8" t="str">
        <f t="shared" si="4"/>
        <v>Niskim</v>
      </c>
      <c r="AM58" s="20">
        <f t="shared" si="0"/>
        <v>10</v>
      </c>
      <c r="AN58" s="15">
        <f t="shared" si="5"/>
        <v>0.47619047619047616</v>
      </c>
      <c r="AO58" s="7" t="str">
        <f t="shared" si="6"/>
        <v>Trudny</v>
      </c>
      <c r="AP58" s="8" t="str">
        <f t="shared" si="7"/>
        <v>Niskim</v>
      </c>
      <c r="AQ58" s="20">
        <f t="shared" si="1"/>
        <v>6</v>
      </c>
      <c r="AR58" s="15">
        <f t="shared" si="8"/>
        <v>0.3</v>
      </c>
      <c r="AS58" s="7" t="str">
        <f t="shared" si="9"/>
        <v>Trudny</v>
      </c>
      <c r="AT58" s="8" t="str">
        <f t="shared" si="10"/>
        <v>Niskim</v>
      </c>
    </row>
    <row r="59" spans="1:46" ht="35.25" customHeight="1">
      <c r="A59" s="14" t="str">
        <f>'Wyniki ucz'!A57</f>
        <v>C10</v>
      </c>
      <c r="B59" s="14" t="str">
        <f>'Wyniki ucz'!B57</f>
        <v>SP-X1-152</v>
      </c>
      <c r="C59" s="14">
        <f>'Wyniki ucz'!C57</f>
        <v>1</v>
      </c>
      <c r="D59" s="14">
        <f>'Wyniki ucz'!D57</f>
        <v>1</v>
      </c>
      <c r="E59" s="14">
        <f>'Wyniki ucz'!E57</f>
        <v>1</v>
      </c>
      <c r="F59" s="14">
        <f>'Wyniki ucz'!F57</f>
        <v>1</v>
      </c>
      <c r="G59" s="14">
        <f>'Wyniki ucz'!G57</f>
        <v>1</v>
      </c>
      <c r="H59" s="14">
        <f>'Wyniki ucz'!H57</f>
        <v>1</v>
      </c>
      <c r="I59" s="14">
        <f>'Wyniki ucz'!I57</f>
        <v>1</v>
      </c>
      <c r="J59" s="14">
        <f>'Wyniki ucz'!J57</f>
        <v>1</v>
      </c>
      <c r="K59" s="14">
        <f>'Wyniki ucz'!K57</f>
        <v>1</v>
      </c>
      <c r="L59" s="14">
        <f>'Wyniki ucz'!L57</f>
        <v>1</v>
      </c>
      <c r="M59" s="14">
        <f>'Wyniki ucz'!M57</f>
        <v>1</v>
      </c>
      <c r="N59" s="14">
        <f>'Wyniki ucz'!N57</f>
        <v>1</v>
      </c>
      <c r="O59" s="14">
        <f>'Wyniki ucz'!O57</f>
        <v>2</v>
      </c>
      <c r="P59" s="14">
        <f>'Wyniki ucz'!P57</f>
        <v>3</v>
      </c>
      <c r="Q59" s="14">
        <f>'Wyniki ucz'!Q57</f>
        <v>1</v>
      </c>
      <c r="R59" s="14">
        <f>'Wyniki ucz'!R57</f>
        <v>1</v>
      </c>
      <c r="S59" s="14">
        <f>'Wyniki ucz'!S57</f>
        <v>1</v>
      </c>
      <c r="T59" s="14">
        <f>'Wyniki ucz'!T57</f>
        <v>1</v>
      </c>
      <c r="U59" s="14">
        <f>'Wyniki ucz'!U57</f>
        <v>1</v>
      </c>
      <c r="V59" s="14">
        <f>'Wyniki ucz'!V57</f>
        <v>1</v>
      </c>
      <c r="W59" s="14">
        <f>'Wyniki ucz'!W57</f>
        <v>1</v>
      </c>
      <c r="X59" s="14">
        <f>'Wyniki ucz'!X57</f>
        <v>0</v>
      </c>
      <c r="Y59" s="14">
        <f>'Wyniki ucz'!Y57</f>
        <v>1</v>
      </c>
      <c r="Z59" s="14">
        <f>'Wyniki ucz'!Z57</f>
        <v>1</v>
      </c>
      <c r="AA59" s="14">
        <f>'Wyniki ucz'!AA57</f>
        <v>1</v>
      </c>
      <c r="AB59" s="14">
        <f>'Wyniki ucz'!AB57</f>
        <v>1</v>
      </c>
      <c r="AC59" s="14">
        <f>'Wyniki ucz'!AC57</f>
        <v>1</v>
      </c>
      <c r="AD59" s="14">
        <f>'Wyniki ucz'!AD57</f>
        <v>1</v>
      </c>
      <c r="AE59" s="14">
        <f>'Wyniki ucz'!AE57</f>
        <v>1</v>
      </c>
      <c r="AF59" s="14">
        <f>'Wyniki ucz'!AF57</f>
        <v>2</v>
      </c>
      <c r="AG59" s="14">
        <f>'Wyniki ucz'!AG57</f>
        <v>3</v>
      </c>
      <c r="AH59" s="14">
        <f>'Wyniki ucz'!AH57</f>
        <v>4</v>
      </c>
      <c r="AI59" s="14">
        <f t="shared" si="2"/>
        <v>40</v>
      </c>
      <c r="AJ59" s="15">
        <f>AI59/'ANAL_UCZ JPOL_MAT'!$D$1</f>
        <v>0.975609756097561</v>
      </c>
      <c r="AK59" s="7" t="str">
        <f t="shared" si="3"/>
        <v>Bardzo łatwy</v>
      </c>
      <c r="AL59" s="8" t="str">
        <f t="shared" si="4"/>
        <v>Bardzo dobrym</v>
      </c>
      <c r="AM59" s="20">
        <f t="shared" si="0"/>
        <v>21</v>
      </c>
      <c r="AN59" s="15">
        <f t="shared" si="5"/>
        <v>1</v>
      </c>
      <c r="AO59" s="7" t="str">
        <f t="shared" si="6"/>
        <v>Bardzo łatwy</v>
      </c>
      <c r="AP59" s="8" t="str">
        <f t="shared" si="7"/>
        <v>Bardzo dobrym</v>
      </c>
      <c r="AQ59" s="20">
        <f t="shared" si="1"/>
        <v>19</v>
      </c>
      <c r="AR59" s="15">
        <f t="shared" si="8"/>
        <v>0.95</v>
      </c>
      <c r="AS59" s="7" t="str">
        <f t="shared" si="9"/>
        <v>Bardzo łatwy</v>
      </c>
      <c r="AT59" s="8" t="str">
        <f t="shared" si="10"/>
        <v>Bardzo dobrym</v>
      </c>
    </row>
    <row r="60" spans="1:46" ht="35.25" customHeight="1">
      <c r="A60" s="14" t="str">
        <f>'Wyniki ucz'!A58</f>
        <v>C12</v>
      </c>
      <c r="B60" s="14" t="str">
        <f>'Wyniki ucz'!B58</f>
        <v>SP-Y1-152</v>
      </c>
      <c r="C60" s="14">
        <f>'Wyniki ucz'!C58</f>
        <v>1</v>
      </c>
      <c r="D60" s="14">
        <f>'Wyniki ucz'!D58</f>
        <v>1</v>
      </c>
      <c r="E60" s="14">
        <f>'Wyniki ucz'!E58</f>
        <v>1</v>
      </c>
      <c r="F60" s="14">
        <f>'Wyniki ucz'!F58</f>
        <v>1</v>
      </c>
      <c r="G60" s="14">
        <f>'Wyniki ucz'!G58</f>
        <v>0</v>
      </c>
      <c r="H60" s="14">
        <f>'Wyniki ucz'!H58</f>
        <v>1</v>
      </c>
      <c r="I60" s="14">
        <f>'Wyniki ucz'!I58</f>
        <v>0</v>
      </c>
      <c r="J60" s="14">
        <f>'Wyniki ucz'!J58</f>
        <v>1</v>
      </c>
      <c r="K60" s="14">
        <f>'Wyniki ucz'!K58</f>
        <v>1</v>
      </c>
      <c r="L60" s="14">
        <f>'Wyniki ucz'!L58</f>
        <v>0</v>
      </c>
      <c r="M60" s="14">
        <f>'Wyniki ucz'!M58</f>
        <v>1</v>
      </c>
      <c r="N60" s="14">
        <f>'Wyniki ucz'!N58</f>
        <v>0</v>
      </c>
      <c r="O60" s="14">
        <f>'Wyniki ucz'!O58</f>
        <v>1</v>
      </c>
      <c r="P60" s="14">
        <f>'Wyniki ucz'!P58</f>
        <v>3</v>
      </c>
      <c r="Q60" s="14">
        <f>'Wyniki ucz'!Q58</f>
        <v>1</v>
      </c>
      <c r="R60" s="14">
        <f>'Wyniki ucz'!R58</f>
        <v>1</v>
      </c>
      <c r="S60" s="14">
        <f>'Wyniki ucz'!S58</f>
        <v>1</v>
      </c>
      <c r="T60" s="14">
        <f>'Wyniki ucz'!T58</f>
        <v>1</v>
      </c>
      <c r="U60" s="14">
        <f>'Wyniki ucz'!U58</f>
        <v>1</v>
      </c>
      <c r="V60" s="14">
        <f>'Wyniki ucz'!V58</f>
        <v>1</v>
      </c>
      <c r="W60" s="14">
        <f>'Wyniki ucz'!W58</f>
        <v>1</v>
      </c>
      <c r="X60" s="14">
        <f>'Wyniki ucz'!X58</f>
        <v>1</v>
      </c>
      <c r="Y60" s="14">
        <f>'Wyniki ucz'!Y58</f>
        <v>1</v>
      </c>
      <c r="Z60" s="14">
        <f>'Wyniki ucz'!Z58</f>
        <v>1</v>
      </c>
      <c r="AA60" s="14">
        <f>'Wyniki ucz'!AA58</f>
        <v>1</v>
      </c>
      <c r="AB60" s="14">
        <f>'Wyniki ucz'!AB58</f>
        <v>1</v>
      </c>
      <c r="AC60" s="14">
        <f>'Wyniki ucz'!AC58</f>
        <v>1</v>
      </c>
      <c r="AD60" s="14">
        <f>'Wyniki ucz'!AD58</f>
        <v>1</v>
      </c>
      <c r="AE60" s="14">
        <f>'Wyniki ucz'!AE58</f>
        <v>1</v>
      </c>
      <c r="AF60" s="14">
        <f>'Wyniki ucz'!AF58</f>
        <v>2</v>
      </c>
      <c r="AG60" s="14">
        <f>'Wyniki ucz'!AG58</f>
        <v>2</v>
      </c>
      <c r="AH60" s="14">
        <f>'Wyniki ucz'!AH58</f>
        <v>4</v>
      </c>
      <c r="AI60" s="14">
        <f aca="true" t="shared" si="15" ref="AI60:AI75">SUM(C60:AH60)</f>
        <v>35</v>
      </c>
      <c r="AJ60" s="15">
        <f>AI60/'ANAL_UCZ JPOL_MAT'!$D$1</f>
        <v>0.8536585365853658</v>
      </c>
      <c r="AK60" s="7" t="str">
        <f t="shared" si="3"/>
        <v>Łatwy</v>
      </c>
      <c r="AL60" s="8" t="str">
        <f t="shared" si="4"/>
        <v>Dobrym</v>
      </c>
      <c r="AM60" s="20">
        <f aca="true" t="shared" si="16" ref="AM60:AM65">SUM(C60:T60)</f>
        <v>16</v>
      </c>
      <c r="AN60" s="15">
        <f aca="true" t="shared" si="17" ref="AN60:AN65">AM60/$AM$3</f>
        <v>0.7619047619047619</v>
      </c>
      <c r="AO60" s="7" t="str">
        <f t="shared" si="6"/>
        <v>Łatwy</v>
      </c>
      <c r="AP60" s="8" t="str">
        <f t="shared" si="7"/>
        <v>Zadawalającym</v>
      </c>
      <c r="AQ60" s="20">
        <f aca="true" t="shared" si="18" ref="AQ60:AQ65">SUM(U60:AH60)</f>
        <v>19</v>
      </c>
      <c r="AR60" s="15">
        <f aca="true" t="shared" si="19" ref="AR60:AR65">AQ60/$AQ$3</f>
        <v>0.95</v>
      </c>
      <c r="AS60" s="7" t="str">
        <f t="shared" si="9"/>
        <v>Bardzo łatwy</v>
      </c>
      <c r="AT60" s="8" t="str">
        <f t="shared" si="10"/>
        <v>Bardzo dobrym</v>
      </c>
    </row>
    <row r="61" spans="1:46" ht="35.25" customHeight="1">
      <c r="A61" s="14" t="str">
        <f>'Wyniki ucz'!A59</f>
        <v>C13</v>
      </c>
      <c r="B61" s="14" t="str">
        <f>'Wyniki ucz'!B59</f>
        <v>SP-Y1-152</v>
      </c>
      <c r="C61" s="14">
        <f>'Wyniki ucz'!C59</f>
        <v>1</v>
      </c>
      <c r="D61" s="14">
        <f>'Wyniki ucz'!D59</f>
        <v>1</v>
      </c>
      <c r="E61" s="14">
        <f>'Wyniki ucz'!E59</f>
        <v>1</v>
      </c>
      <c r="F61" s="14">
        <f>'Wyniki ucz'!F59</f>
        <v>0</v>
      </c>
      <c r="G61" s="14">
        <f>'Wyniki ucz'!G59</f>
        <v>1</v>
      </c>
      <c r="H61" s="14">
        <f>'Wyniki ucz'!H59</f>
        <v>0</v>
      </c>
      <c r="I61" s="14">
        <f>'Wyniki ucz'!I59</f>
        <v>1</v>
      </c>
      <c r="J61" s="14">
        <f>'Wyniki ucz'!J59</f>
        <v>1</v>
      </c>
      <c r="K61" s="14">
        <f>'Wyniki ucz'!K59</f>
        <v>0</v>
      </c>
      <c r="L61" s="14">
        <f>'Wyniki ucz'!L59</f>
        <v>0</v>
      </c>
      <c r="M61" s="14">
        <f>'Wyniki ucz'!M59</f>
        <v>1</v>
      </c>
      <c r="N61" s="14">
        <f>'Wyniki ucz'!N59</f>
        <v>1</v>
      </c>
      <c r="O61" s="14">
        <f>'Wyniki ucz'!O59</f>
        <v>2</v>
      </c>
      <c r="P61" s="14">
        <f>'Wyniki ucz'!P59</f>
        <v>2</v>
      </c>
      <c r="Q61" s="14">
        <f>'Wyniki ucz'!Q59</f>
        <v>1</v>
      </c>
      <c r="R61" s="14">
        <f>'Wyniki ucz'!R59</f>
        <v>0</v>
      </c>
      <c r="S61" s="14">
        <f>'Wyniki ucz'!S59</f>
        <v>1</v>
      </c>
      <c r="T61" s="14">
        <f>'Wyniki ucz'!T59</f>
        <v>0</v>
      </c>
      <c r="U61" s="14">
        <f>'Wyniki ucz'!U59</f>
        <v>1</v>
      </c>
      <c r="V61" s="14">
        <f>'Wyniki ucz'!V59</f>
        <v>0</v>
      </c>
      <c r="W61" s="14">
        <f>'Wyniki ucz'!W59</f>
        <v>0</v>
      </c>
      <c r="X61" s="14">
        <f>'Wyniki ucz'!X59</f>
        <v>0</v>
      </c>
      <c r="Y61" s="14">
        <f>'Wyniki ucz'!Y59</f>
        <v>1</v>
      </c>
      <c r="Z61" s="14">
        <f>'Wyniki ucz'!Z59</f>
        <v>1</v>
      </c>
      <c r="AA61" s="14">
        <f>'Wyniki ucz'!AA59</f>
        <v>1</v>
      </c>
      <c r="AB61" s="14">
        <f>'Wyniki ucz'!AB59</f>
        <v>0</v>
      </c>
      <c r="AC61" s="14">
        <f>'Wyniki ucz'!AC59</f>
        <v>1</v>
      </c>
      <c r="AD61" s="14">
        <f>'Wyniki ucz'!AD59</f>
        <v>1</v>
      </c>
      <c r="AE61" s="14">
        <f>'Wyniki ucz'!AE59</f>
        <v>0</v>
      </c>
      <c r="AF61" s="14">
        <f>'Wyniki ucz'!AF59</f>
        <v>0</v>
      </c>
      <c r="AG61" s="14">
        <f>'Wyniki ucz'!AG59</f>
        <v>0</v>
      </c>
      <c r="AH61" s="14">
        <f>'Wyniki ucz'!AH59</f>
        <v>0</v>
      </c>
      <c r="AI61" s="14">
        <f t="shared" si="15"/>
        <v>20</v>
      </c>
      <c r="AJ61" s="15">
        <f>AI61/'ANAL_UCZ JPOL_MAT'!$D$1</f>
        <v>0.4878048780487805</v>
      </c>
      <c r="AK61" s="7" t="str">
        <f t="shared" si="3"/>
        <v>Trudny</v>
      </c>
      <c r="AL61" s="8" t="str">
        <f t="shared" si="4"/>
        <v>Niskim</v>
      </c>
      <c r="AM61" s="20">
        <f t="shared" si="16"/>
        <v>14</v>
      </c>
      <c r="AN61" s="15">
        <f t="shared" si="17"/>
        <v>0.6666666666666666</v>
      </c>
      <c r="AO61" s="7" t="str">
        <f t="shared" si="6"/>
        <v>Trudny</v>
      </c>
      <c r="AP61" s="8" t="str">
        <f t="shared" si="7"/>
        <v>Niżej zadawalającym</v>
      </c>
      <c r="AQ61" s="20">
        <f t="shared" si="18"/>
        <v>6</v>
      </c>
      <c r="AR61" s="15">
        <f t="shared" si="19"/>
        <v>0.3</v>
      </c>
      <c r="AS61" s="7" t="str">
        <f t="shared" si="9"/>
        <v>Trudny</v>
      </c>
      <c r="AT61" s="8" t="str">
        <f t="shared" si="10"/>
        <v>Niskim</v>
      </c>
    </row>
    <row r="62" spans="1:46" ht="35.25" customHeight="1">
      <c r="A62" s="14" t="str">
        <f>'Wyniki ucz'!A60</f>
        <v>C14</v>
      </c>
      <c r="B62" s="14" t="str">
        <f>'Wyniki ucz'!B60</f>
        <v>SP-Y1-152</v>
      </c>
      <c r="C62" s="14">
        <f>'Wyniki ucz'!C60</f>
        <v>1</v>
      </c>
      <c r="D62" s="14">
        <f>'Wyniki ucz'!D60</f>
        <v>1</v>
      </c>
      <c r="E62" s="14">
        <f>'Wyniki ucz'!E60</f>
        <v>1</v>
      </c>
      <c r="F62" s="14">
        <f>'Wyniki ucz'!F60</f>
        <v>1</v>
      </c>
      <c r="G62" s="14">
        <f>'Wyniki ucz'!G60</f>
        <v>1</v>
      </c>
      <c r="H62" s="14">
        <f>'Wyniki ucz'!H60</f>
        <v>1</v>
      </c>
      <c r="I62" s="14">
        <f>'Wyniki ucz'!I60</f>
        <v>1</v>
      </c>
      <c r="J62" s="14">
        <f>'Wyniki ucz'!J60</f>
        <v>1</v>
      </c>
      <c r="K62" s="14">
        <f>'Wyniki ucz'!K60</f>
        <v>1</v>
      </c>
      <c r="L62" s="14">
        <f>'Wyniki ucz'!L60</f>
        <v>0</v>
      </c>
      <c r="M62" s="14">
        <f>'Wyniki ucz'!M60</f>
        <v>1</v>
      </c>
      <c r="N62" s="14">
        <f>'Wyniki ucz'!N60</f>
        <v>1</v>
      </c>
      <c r="O62" s="14">
        <f>'Wyniki ucz'!O60</f>
        <v>1</v>
      </c>
      <c r="P62" s="14">
        <f>'Wyniki ucz'!P60</f>
        <v>3</v>
      </c>
      <c r="Q62" s="14">
        <f>'Wyniki ucz'!Q60</f>
        <v>1</v>
      </c>
      <c r="R62" s="14">
        <f>'Wyniki ucz'!R60</f>
        <v>1</v>
      </c>
      <c r="S62" s="14">
        <f>'Wyniki ucz'!S60</f>
        <v>1</v>
      </c>
      <c r="T62" s="14">
        <f>'Wyniki ucz'!T60</f>
        <v>1</v>
      </c>
      <c r="U62" s="14">
        <f>'Wyniki ucz'!U60</f>
        <v>1</v>
      </c>
      <c r="V62" s="14">
        <f>'Wyniki ucz'!V60</f>
        <v>0</v>
      </c>
      <c r="W62" s="14">
        <f>'Wyniki ucz'!W60</f>
        <v>1</v>
      </c>
      <c r="X62" s="14">
        <f>'Wyniki ucz'!X60</f>
        <v>1</v>
      </c>
      <c r="Y62" s="14">
        <f>'Wyniki ucz'!Y60</f>
        <v>1</v>
      </c>
      <c r="Z62" s="14">
        <f>'Wyniki ucz'!Z60</f>
        <v>1</v>
      </c>
      <c r="AA62" s="14">
        <f>'Wyniki ucz'!AA60</f>
        <v>1</v>
      </c>
      <c r="AB62" s="14">
        <f>'Wyniki ucz'!AB60</f>
        <v>1</v>
      </c>
      <c r="AC62" s="14">
        <f>'Wyniki ucz'!AC60</f>
        <v>1</v>
      </c>
      <c r="AD62" s="14">
        <f>'Wyniki ucz'!AD60</f>
        <v>1</v>
      </c>
      <c r="AE62" s="14">
        <f>'Wyniki ucz'!AE60</f>
        <v>1</v>
      </c>
      <c r="AF62" s="14">
        <f>'Wyniki ucz'!AF60</f>
        <v>1</v>
      </c>
      <c r="AG62" s="14">
        <f>'Wyniki ucz'!AG60</f>
        <v>3</v>
      </c>
      <c r="AH62" s="14">
        <f>'Wyniki ucz'!AH60</f>
        <v>4</v>
      </c>
      <c r="AI62" s="14">
        <f t="shared" si="15"/>
        <v>37</v>
      </c>
      <c r="AJ62" s="15">
        <f>AI62/'ANAL_UCZ JPOL_MAT'!$D$1</f>
        <v>0.9024390243902439</v>
      </c>
      <c r="AK62" s="7" t="str">
        <f t="shared" si="3"/>
        <v>Bardzo łatwy</v>
      </c>
      <c r="AL62" s="8" t="str">
        <f t="shared" si="4"/>
        <v>Bardzo dobrym</v>
      </c>
      <c r="AM62" s="20">
        <f t="shared" si="16"/>
        <v>19</v>
      </c>
      <c r="AN62" s="15">
        <f t="shared" si="17"/>
        <v>0.9047619047619048</v>
      </c>
      <c r="AO62" s="7" t="str">
        <f t="shared" si="6"/>
        <v>Bardzo łatwy</v>
      </c>
      <c r="AP62" s="8" t="str">
        <f t="shared" si="7"/>
        <v>Bardzo dobrym</v>
      </c>
      <c r="AQ62" s="20">
        <f t="shared" si="18"/>
        <v>18</v>
      </c>
      <c r="AR62" s="15">
        <f t="shared" si="19"/>
        <v>0.9</v>
      </c>
      <c r="AS62" s="7" t="str">
        <f t="shared" si="9"/>
        <v>Bardzo łatwy</v>
      </c>
      <c r="AT62" s="8" t="str">
        <f t="shared" si="10"/>
        <v>Bardzo dobrym</v>
      </c>
    </row>
    <row r="63" spans="1:46" ht="35.25" customHeight="1">
      <c r="A63" s="14" t="str">
        <f>'Wyniki ucz'!A61</f>
        <v>C15</v>
      </c>
      <c r="B63" s="14" t="str">
        <f>'Wyniki ucz'!B61</f>
        <v>SP-X1-152</v>
      </c>
      <c r="C63" s="14">
        <f>'Wyniki ucz'!C61</f>
        <v>1</v>
      </c>
      <c r="D63" s="14">
        <f>'Wyniki ucz'!D61</f>
        <v>1</v>
      </c>
      <c r="E63" s="14">
        <f>'Wyniki ucz'!E61</f>
        <v>1</v>
      </c>
      <c r="F63" s="14">
        <f>'Wyniki ucz'!F61</f>
        <v>1</v>
      </c>
      <c r="G63" s="14">
        <f>'Wyniki ucz'!G61</f>
        <v>1</v>
      </c>
      <c r="H63" s="14">
        <f>'Wyniki ucz'!H61</f>
        <v>1</v>
      </c>
      <c r="I63" s="14">
        <f>'Wyniki ucz'!I61</f>
        <v>1</v>
      </c>
      <c r="J63" s="14">
        <f>'Wyniki ucz'!J61</f>
        <v>1</v>
      </c>
      <c r="K63" s="14">
        <f>'Wyniki ucz'!K61</f>
        <v>1</v>
      </c>
      <c r="L63" s="14">
        <f>'Wyniki ucz'!L61</f>
        <v>1</v>
      </c>
      <c r="M63" s="14">
        <f>'Wyniki ucz'!M61</f>
        <v>1</v>
      </c>
      <c r="N63" s="14">
        <f>'Wyniki ucz'!N61</f>
        <v>1</v>
      </c>
      <c r="O63" s="14">
        <f>'Wyniki ucz'!O61</f>
        <v>2</v>
      </c>
      <c r="P63" s="14">
        <f>'Wyniki ucz'!P61</f>
        <v>3</v>
      </c>
      <c r="Q63" s="14">
        <f>'Wyniki ucz'!Q61</f>
        <v>1</v>
      </c>
      <c r="R63" s="14">
        <f>'Wyniki ucz'!R61</f>
        <v>1</v>
      </c>
      <c r="S63" s="14">
        <f>'Wyniki ucz'!S61</f>
        <v>1</v>
      </c>
      <c r="T63" s="14">
        <f>'Wyniki ucz'!T61</f>
        <v>1</v>
      </c>
      <c r="U63" s="14">
        <f>'Wyniki ucz'!U61</f>
        <v>1</v>
      </c>
      <c r="V63" s="14">
        <f>'Wyniki ucz'!V61</f>
        <v>1</v>
      </c>
      <c r="W63" s="14">
        <f>'Wyniki ucz'!W61</f>
        <v>1</v>
      </c>
      <c r="X63" s="14">
        <f>'Wyniki ucz'!X61</f>
        <v>1</v>
      </c>
      <c r="Y63" s="14">
        <f>'Wyniki ucz'!Y61</f>
        <v>1</v>
      </c>
      <c r="Z63" s="14">
        <f>'Wyniki ucz'!Z61</f>
        <v>1</v>
      </c>
      <c r="AA63" s="14">
        <f>'Wyniki ucz'!AA61</f>
        <v>1</v>
      </c>
      <c r="AB63" s="14">
        <f>'Wyniki ucz'!AB61</f>
        <v>1</v>
      </c>
      <c r="AC63" s="14">
        <f>'Wyniki ucz'!AC61</f>
        <v>1</v>
      </c>
      <c r="AD63" s="14">
        <f>'Wyniki ucz'!AD61</f>
        <v>1</v>
      </c>
      <c r="AE63" s="14">
        <f>'Wyniki ucz'!AE61</f>
        <v>1</v>
      </c>
      <c r="AF63" s="14">
        <f>'Wyniki ucz'!AF61</f>
        <v>2</v>
      </c>
      <c r="AG63" s="14">
        <f>'Wyniki ucz'!AG61</f>
        <v>3</v>
      </c>
      <c r="AH63" s="14">
        <f>'Wyniki ucz'!AH61</f>
        <v>4</v>
      </c>
      <c r="AI63" s="14">
        <f t="shared" si="15"/>
        <v>41</v>
      </c>
      <c r="AJ63" s="15">
        <f>AI63/'ANAL_UCZ JPOL_MAT'!$D$1</f>
        <v>1</v>
      </c>
      <c r="AK63" s="7" t="str">
        <f t="shared" si="3"/>
        <v>Bardzo łatwy</v>
      </c>
      <c r="AL63" s="8" t="str">
        <f t="shared" si="4"/>
        <v>Bardzo dobrym</v>
      </c>
      <c r="AM63" s="20">
        <f t="shared" si="16"/>
        <v>21</v>
      </c>
      <c r="AN63" s="15">
        <f t="shared" si="17"/>
        <v>1</v>
      </c>
      <c r="AO63" s="7" t="str">
        <f t="shared" si="6"/>
        <v>Bardzo łatwy</v>
      </c>
      <c r="AP63" s="8" t="str">
        <f t="shared" si="7"/>
        <v>Bardzo dobrym</v>
      </c>
      <c r="AQ63" s="20">
        <f t="shared" si="18"/>
        <v>20</v>
      </c>
      <c r="AR63" s="15">
        <f t="shared" si="19"/>
        <v>1</v>
      </c>
      <c r="AS63" s="7" t="str">
        <f t="shared" si="9"/>
        <v>Bardzo łatwy</v>
      </c>
      <c r="AT63" s="8" t="str">
        <f t="shared" si="10"/>
        <v>Bardzo dobrym</v>
      </c>
    </row>
    <row r="64" spans="1:46" ht="35.25" customHeight="1">
      <c r="A64" s="14" t="str">
        <f>'Wyniki ucz'!A62</f>
        <v>C16</v>
      </c>
      <c r="B64" s="14" t="str">
        <f>'Wyniki ucz'!B62</f>
        <v>SP-Y1-152</v>
      </c>
      <c r="C64" s="14">
        <f>'Wyniki ucz'!C62</f>
        <v>1</v>
      </c>
      <c r="D64" s="14">
        <f>'Wyniki ucz'!D62</f>
        <v>1</v>
      </c>
      <c r="E64" s="14">
        <f>'Wyniki ucz'!E62</f>
        <v>1</v>
      </c>
      <c r="F64" s="14">
        <f>'Wyniki ucz'!F62</f>
        <v>1</v>
      </c>
      <c r="G64" s="14">
        <f>'Wyniki ucz'!G62</f>
        <v>1</v>
      </c>
      <c r="H64" s="14">
        <f>'Wyniki ucz'!H62</f>
        <v>1</v>
      </c>
      <c r="I64" s="14">
        <f>'Wyniki ucz'!I62</f>
        <v>0</v>
      </c>
      <c r="J64" s="14">
        <f>'Wyniki ucz'!J62</f>
        <v>1</v>
      </c>
      <c r="K64" s="14">
        <f>'Wyniki ucz'!K62</f>
        <v>1</v>
      </c>
      <c r="L64" s="14">
        <f>'Wyniki ucz'!L62</f>
        <v>1</v>
      </c>
      <c r="M64" s="14">
        <f>'Wyniki ucz'!M62</f>
        <v>1</v>
      </c>
      <c r="N64" s="14">
        <f>'Wyniki ucz'!N62</f>
        <v>1</v>
      </c>
      <c r="O64" s="14">
        <f>'Wyniki ucz'!O62</f>
        <v>2</v>
      </c>
      <c r="P64" s="14">
        <f>'Wyniki ucz'!P62</f>
        <v>3</v>
      </c>
      <c r="Q64" s="14">
        <f>'Wyniki ucz'!Q62</f>
        <v>1</v>
      </c>
      <c r="R64" s="14">
        <f>'Wyniki ucz'!R62</f>
        <v>1</v>
      </c>
      <c r="S64" s="14">
        <f>'Wyniki ucz'!S62</f>
        <v>1</v>
      </c>
      <c r="T64" s="14">
        <f>'Wyniki ucz'!T62</f>
        <v>1</v>
      </c>
      <c r="U64" s="14">
        <f>'Wyniki ucz'!U62</f>
        <v>1</v>
      </c>
      <c r="V64" s="14">
        <f>'Wyniki ucz'!V62</f>
        <v>1</v>
      </c>
      <c r="W64" s="14">
        <f>'Wyniki ucz'!W62</f>
        <v>1</v>
      </c>
      <c r="X64" s="14">
        <f>'Wyniki ucz'!X62</f>
        <v>1</v>
      </c>
      <c r="Y64" s="14">
        <f>'Wyniki ucz'!Y62</f>
        <v>1</v>
      </c>
      <c r="Z64" s="14">
        <f>'Wyniki ucz'!Z62</f>
        <v>1</v>
      </c>
      <c r="AA64" s="14">
        <f>'Wyniki ucz'!AA62</f>
        <v>1</v>
      </c>
      <c r="AB64" s="14">
        <f>'Wyniki ucz'!AB62</f>
        <v>1</v>
      </c>
      <c r="AC64" s="14">
        <f>'Wyniki ucz'!AC62</f>
        <v>1</v>
      </c>
      <c r="AD64" s="14">
        <f>'Wyniki ucz'!AD62</f>
        <v>1</v>
      </c>
      <c r="AE64" s="14">
        <f>'Wyniki ucz'!AE62</f>
        <v>1</v>
      </c>
      <c r="AF64" s="14">
        <f>'Wyniki ucz'!AF62</f>
        <v>2</v>
      </c>
      <c r="AG64" s="14">
        <f>'Wyniki ucz'!AG62</f>
        <v>2</v>
      </c>
      <c r="AH64" s="14">
        <f>'Wyniki ucz'!AH62</f>
        <v>4</v>
      </c>
      <c r="AI64" s="14">
        <f t="shared" si="15"/>
        <v>39</v>
      </c>
      <c r="AJ64" s="15">
        <f>AI64/'ANAL_UCZ JPOL_MAT'!$D$1</f>
        <v>0.9512195121951219</v>
      </c>
      <c r="AK64" s="7" t="str">
        <f t="shared" si="3"/>
        <v>Bardzo łatwy</v>
      </c>
      <c r="AL64" s="8" t="str">
        <f t="shared" si="4"/>
        <v>Bardzo dobrym</v>
      </c>
      <c r="AM64" s="20">
        <f t="shared" si="16"/>
        <v>20</v>
      </c>
      <c r="AN64" s="15">
        <f t="shared" si="17"/>
        <v>0.9523809523809523</v>
      </c>
      <c r="AO64" s="7" t="str">
        <f t="shared" si="6"/>
        <v>Bardzo łatwy</v>
      </c>
      <c r="AP64" s="8" t="str">
        <f t="shared" si="7"/>
        <v>Bardzo dobrym</v>
      </c>
      <c r="AQ64" s="20">
        <f t="shared" si="18"/>
        <v>19</v>
      </c>
      <c r="AR64" s="15">
        <f t="shared" si="19"/>
        <v>0.95</v>
      </c>
      <c r="AS64" s="7" t="str">
        <f t="shared" si="9"/>
        <v>Bardzo łatwy</v>
      </c>
      <c r="AT64" s="8" t="str">
        <f t="shared" si="10"/>
        <v>Bardzo dobrym</v>
      </c>
    </row>
    <row r="65" spans="1:46" ht="35.25" customHeight="1">
      <c r="A65" s="14" t="str">
        <f>'Wyniki ucz'!A63</f>
        <v>C17</v>
      </c>
      <c r="B65" s="14" t="str">
        <f>'Wyniki ucz'!B63</f>
        <v>SP-X1-152</v>
      </c>
      <c r="C65" s="14">
        <f>'Wyniki ucz'!C63</f>
        <v>1</v>
      </c>
      <c r="D65" s="14">
        <f>'Wyniki ucz'!D63</f>
        <v>1</v>
      </c>
      <c r="E65" s="14">
        <f>'Wyniki ucz'!E63</f>
        <v>1</v>
      </c>
      <c r="F65" s="14">
        <f>'Wyniki ucz'!F63</f>
        <v>1</v>
      </c>
      <c r="G65" s="14">
        <f>'Wyniki ucz'!G63</f>
        <v>1</v>
      </c>
      <c r="H65" s="14">
        <f>'Wyniki ucz'!H63</f>
        <v>1</v>
      </c>
      <c r="I65" s="14">
        <f>'Wyniki ucz'!I63</f>
        <v>1</v>
      </c>
      <c r="J65" s="14">
        <f>'Wyniki ucz'!J63</f>
        <v>1</v>
      </c>
      <c r="K65" s="14">
        <f>'Wyniki ucz'!K63</f>
        <v>1</v>
      </c>
      <c r="L65" s="14">
        <f>'Wyniki ucz'!L63</f>
        <v>1</v>
      </c>
      <c r="M65" s="14">
        <f>'Wyniki ucz'!M63</f>
        <v>1</v>
      </c>
      <c r="N65" s="14">
        <f>'Wyniki ucz'!N63</f>
        <v>1</v>
      </c>
      <c r="O65" s="14">
        <f>'Wyniki ucz'!O63</f>
        <v>2</v>
      </c>
      <c r="P65" s="14">
        <f>'Wyniki ucz'!P63</f>
        <v>3</v>
      </c>
      <c r="Q65" s="14">
        <f>'Wyniki ucz'!Q63</f>
        <v>1</v>
      </c>
      <c r="R65" s="14">
        <f>'Wyniki ucz'!R63</f>
        <v>1</v>
      </c>
      <c r="S65" s="14">
        <f>'Wyniki ucz'!S63</f>
        <v>1</v>
      </c>
      <c r="T65" s="14">
        <f>'Wyniki ucz'!T63</f>
        <v>1</v>
      </c>
      <c r="U65" s="14">
        <f>'Wyniki ucz'!U63</f>
        <v>1</v>
      </c>
      <c r="V65" s="14">
        <f>'Wyniki ucz'!V63</f>
        <v>1</v>
      </c>
      <c r="W65" s="14">
        <f>'Wyniki ucz'!W63</f>
        <v>1</v>
      </c>
      <c r="X65" s="14">
        <f>'Wyniki ucz'!X63</f>
        <v>1</v>
      </c>
      <c r="Y65" s="14">
        <f>'Wyniki ucz'!Y63</f>
        <v>1</v>
      </c>
      <c r="Z65" s="14">
        <f>'Wyniki ucz'!Z63</f>
        <v>1</v>
      </c>
      <c r="AA65" s="14">
        <f>'Wyniki ucz'!AA63</f>
        <v>1</v>
      </c>
      <c r="AB65" s="14">
        <f>'Wyniki ucz'!AB63</f>
        <v>1</v>
      </c>
      <c r="AC65" s="14">
        <f>'Wyniki ucz'!AC63</f>
        <v>1</v>
      </c>
      <c r="AD65" s="14">
        <f>'Wyniki ucz'!AD63</f>
        <v>1</v>
      </c>
      <c r="AE65" s="14">
        <f>'Wyniki ucz'!AE63</f>
        <v>1</v>
      </c>
      <c r="AF65" s="14">
        <f>'Wyniki ucz'!AF63</f>
        <v>2</v>
      </c>
      <c r="AG65" s="14">
        <f>'Wyniki ucz'!AG63</f>
        <v>3</v>
      </c>
      <c r="AH65" s="14">
        <f>'Wyniki ucz'!AH63</f>
        <v>4</v>
      </c>
      <c r="AI65" s="14">
        <f t="shared" si="15"/>
        <v>41</v>
      </c>
      <c r="AJ65" s="15">
        <f>AI65/'ANAL_UCZ JPOL_MAT'!$D$1</f>
        <v>1</v>
      </c>
      <c r="AK65" s="7" t="str">
        <f t="shared" si="3"/>
        <v>Bardzo łatwy</v>
      </c>
      <c r="AL65" s="8" t="str">
        <f t="shared" si="4"/>
        <v>Bardzo dobrym</v>
      </c>
      <c r="AM65" s="20">
        <f t="shared" si="16"/>
        <v>21</v>
      </c>
      <c r="AN65" s="15">
        <f t="shared" si="17"/>
        <v>1</v>
      </c>
      <c r="AO65" s="7" t="str">
        <f t="shared" si="6"/>
        <v>Bardzo łatwy</v>
      </c>
      <c r="AP65" s="8" t="str">
        <f t="shared" si="7"/>
        <v>Bardzo dobrym</v>
      </c>
      <c r="AQ65" s="20">
        <f t="shared" si="18"/>
        <v>20</v>
      </c>
      <c r="AR65" s="15">
        <f t="shared" si="19"/>
        <v>1</v>
      </c>
      <c r="AS65" s="7" t="str">
        <f t="shared" si="9"/>
        <v>Bardzo łatwy</v>
      </c>
      <c r="AT65" s="8" t="str">
        <f t="shared" si="10"/>
        <v>Bardzo dobrym</v>
      </c>
    </row>
    <row r="66" spans="1:46" ht="35.25" customHeight="1">
      <c r="A66" s="14" t="str">
        <f>'Wyniki ucz'!A64</f>
        <v>C18</v>
      </c>
      <c r="B66" s="14" t="str">
        <f>'Wyniki ucz'!B64</f>
        <v>SP-X1-152</v>
      </c>
      <c r="C66" s="14">
        <f>'Wyniki ucz'!C64</f>
        <v>1</v>
      </c>
      <c r="D66" s="14">
        <f>'Wyniki ucz'!D64</f>
        <v>0</v>
      </c>
      <c r="E66" s="14">
        <f>'Wyniki ucz'!E64</f>
        <v>1</v>
      </c>
      <c r="F66" s="14">
        <f>'Wyniki ucz'!F64</f>
        <v>1</v>
      </c>
      <c r="G66" s="14">
        <f>'Wyniki ucz'!G64</f>
        <v>1</v>
      </c>
      <c r="H66" s="14">
        <f>'Wyniki ucz'!H64</f>
        <v>1</v>
      </c>
      <c r="I66" s="14">
        <f>'Wyniki ucz'!I64</f>
        <v>0</v>
      </c>
      <c r="J66" s="14">
        <f>'Wyniki ucz'!J64</f>
        <v>1</v>
      </c>
      <c r="K66" s="14">
        <f>'Wyniki ucz'!K64</f>
        <v>1</v>
      </c>
      <c r="L66" s="14">
        <f>'Wyniki ucz'!L64</f>
        <v>1</v>
      </c>
      <c r="M66" s="14">
        <f>'Wyniki ucz'!M64</f>
        <v>1</v>
      </c>
      <c r="N66" s="14">
        <f>'Wyniki ucz'!N64</f>
        <v>0</v>
      </c>
      <c r="O66" s="14">
        <f>'Wyniki ucz'!O64</f>
        <v>1</v>
      </c>
      <c r="P66" s="14">
        <f>'Wyniki ucz'!P64</f>
        <v>2</v>
      </c>
      <c r="Q66" s="14">
        <f>'Wyniki ucz'!Q64</f>
        <v>1</v>
      </c>
      <c r="R66" s="14">
        <f>'Wyniki ucz'!R64</f>
        <v>1</v>
      </c>
      <c r="S66" s="14">
        <f>'Wyniki ucz'!S64</f>
        <v>1</v>
      </c>
      <c r="T66" s="14">
        <f>'Wyniki ucz'!T64</f>
        <v>1</v>
      </c>
      <c r="U66" s="14">
        <f>'Wyniki ucz'!U64</f>
        <v>1</v>
      </c>
      <c r="V66" s="14">
        <f>'Wyniki ucz'!V64</f>
        <v>0</v>
      </c>
      <c r="W66" s="14">
        <f>'Wyniki ucz'!W64</f>
        <v>1</v>
      </c>
      <c r="X66" s="14">
        <f>'Wyniki ucz'!X64</f>
        <v>1</v>
      </c>
      <c r="Y66" s="14">
        <f>'Wyniki ucz'!Y64</f>
        <v>1</v>
      </c>
      <c r="Z66" s="14">
        <f>'Wyniki ucz'!Z64</f>
        <v>1</v>
      </c>
      <c r="AA66" s="14">
        <f>'Wyniki ucz'!AA64</f>
        <v>0</v>
      </c>
      <c r="AB66" s="14">
        <f>'Wyniki ucz'!AB64</f>
        <v>0</v>
      </c>
      <c r="AC66" s="14">
        <f>'Wyniki ucz'!AC64</f>
        <v>0</v>
      </c>
      <c r="AD66" s="14">
        <f>'Wyniki ucz'!AD64</f>
        <v>1</v>
      </c>
      <c r="AE66" s="14">
        <f>'Wyniki ucz'!AE64</f>
        <v>0</v>
      </c>
      <c r="AF66" s="14">
        <f>'Wyniki ucz'!AF64</f>
        <v>1</v>
      </c>
      <c r="AG66" s="14">
        <f>'Wyniki ucz'!AG64</f>
        <v>2</v>
      </c>
      <c r="AH66" s="14">
        <f>'Wyniki ucz'!AH64</f>
        <v>2</v>
      </c>
      <c r="AI66" s="14">
        <f t="shared" si="15"/>
        <v>27</v>
      </c>
      <c r="AJ66" s="15">
        <f>AI66/'ANAL_UCZ JPOL_MAT'!$D$1</f>
        <v>0.6585365853658537</v>
      </c>
      <c r="AK66" s="7" t="str">
        <f t="shared" si="3"/>
        <v>Umiarkowanie trudny</v>
      </c>
      <c r="AL66" s="8" t="str">
        <f t="shared" si="4"/>
        <v>Niżej zadawalającym</v>
      </c>
      <c r="AM66" s="20">
        <f t="shared" si="0"/>
        <v>16</v>
      </c>
      <c r="AN66" s="15">
        <f t="shared" si="5"/>
        <v>0.7619047619047619</v>
      </c>
      <c r="AO66" s="7" t="str">
        <f t="shared" si="6"/>
        <v>Umiarkowanie trudny</v>
      </c>
      <c r="AP66" s="8" t="str">
        <f t="shared" si="7"/>
        <v>Zadawalającym</v>
      </c>
      <c r="AQ66" s="20">
        <f t="shared" si="1"/>
        <v>11</v>
      </c>
      <c r="AR66" s="15">
        <f t="shared" si="8"/>
        <v>0.55</v>
      </c>
      <c r="AS66" s="7" t="str">
        <f t="shared" si="9"/>
        <v>Umiarkowanie trudny</v>
      </c>
      <c r="AT66" s="8" t="str">
        <f t="shared" si="10"/>
        <v>Niżej zadawalającym</v>
      </c>
    </row>
    <row r="67" spans="1:46" ht="35.25" customHeight="1">
      <c r="A67" s="14" t="str">
        <f>'Wyniki ucz'!A65</f>
        <v>C19</v>
      </c>
      <c r="B67" s="14" t="str">
        <f>'Wyniki ucz'!B65</f>
        <v>SP-X1-152</v>
      </c>
      <c r="C67" s="14">
        <f>'Wyniki ucz'!C65</f>
        <v>1</v>
      </c>
      <c r="D67" s="14">
        <f>'Wyniki ucz'!D65</f>
        <v>1</v>
      </c>
      <c r="E67" s="14">
        <f>'Wyniki ucz'!E65</f>
        <v>0</v>
      </c>
      <c r="F67" s="14">
        <f>'Wyniki ucz'!F65</f>
        <v>1</v>
      </c>
      <c r="G67" s="14">
        <f>'Wyniki ucz'!G65</f>
        <v>1</v>
      </c>
      <c r="H67" s="14">
        <f>'Wyniki ucz'!H65</f>
        <v>1</v>
      </c>
      <c r="I67" s="14">
        <f>'Wyniki ucz'!I65</f>
        <v>0</v>
      </c>
      <c r="J67" s="14">
        <f>'Wyniki ucz'!J65</f>
        <v>1</v>
      </c>
      <c r="K67" s="14">
        <f>'Wyniki ucz'!K65</f>
        <v>1</v>
      </c>
      <c r="L67" s="14">
        <f>'Wyniki ucz'!L65</f>
        <v>0</v>
      </c>
      <c r="M67" s="14">
        <f>'Wyniki ucz'!M65</f>
        <v>0</v>
      </c>
      <c r="N67" s="14">
        <f>'Wyniki ucz'!N65</f>
        <v>0</v>
      </c>
      <c r="O67" s="14">
        <f>'Wyniki ucz'!O65</f>
        <v>1</v>
      </c>
      <c r="P67" s="14">
        <f>'Wyniki ucz'!P65</f>
        <v>2</v>
      </c>
      <c r="Q67" s="14">
        <f>'Wyniki ucz'!Q65</f>
        <v>1</v>
      </c>
      <c r="R67" s="14">
        <f>'Wyniki ucz'!R65</f>
        <v>1</v>
      </c>
      <c r="S67" s="14">
        <f>'Wyniki ucz'!S65</f>
        <v>0</v>
      </c>
      <c r="T67" s="14">
        <f>'Wyniki ucz'!T65</f>
        <v>1</v>
      </c>
      <c r="U67" s="14">
        <f>'Wyniki ucz'!U65</f>
        <v>1</v>
      </c>
      <c r="V67" s="14">
        <f>'Wyniki ucz'!V65</f>
        <v>0</v>
      </c>
      <c r="W67" s="14">
        <f>'Wyniki ucz'!W65</f>
        <v>1</v>
      </c>
      <c r="X67" s="14">
        <f>'Wyniki ucz'!X65</f>
        <v>1</v>
      </c>
      <c r="Y67" s="14">
        <f>'Wyniki ucz'!Y65</f>
        <v>1</v>
      </c>
      <c r="Z67" s="14">
        <f>'Wyniki ucz'!Z65</f>
        <v>0</v>
      </c>
      <c r="AA67" s="14">
        <f>'Wyniki ucz'!AA65</f>
        <v>1</v>
      </c>
      <c r="AB67" s="14">
        <f>'Wyniki ucz'!AB65</f>
        <v>1</v>
      </c>
      <c r="AC67" s="14">
        <f>'Wyniki ucz'!AC65</f>
        <v>0</v>
      </c>
      <c r="AD67" s="14">
        <f>'Wyniki ucz'!AD65</f>
        <v>1</v>
      </c>
      <c r="AE67" s="14">
        <f>'Wyniki ucz'!AE65</f>
        <v>1</v>
      </c>
      <c r="AF67" s="14">
        <f>'Wyniki ucz'!AF65</f>
        <v>1</v>
      </c>
      <c r="AG67" s="14">
        <f>'Wyniki ucz'!AG65</f>
        <v>2</v>
      </c>
      <c r="AH67" s="14">
        <f>'Wyniki ucz'!AH65</f>
        <v>3</v>
      </c>
      <c r="AI67" s="14">
        <f t="shared" si="15"/>
        <v>27</v>
      </c>
      <c r="AJ67" s="15">
        <f>AI67/'ANAL_UCZ JPOL_MAT'!$D$1</f>
        <v>0.6585365853658537</v>
      </c>
      <c r="AK67" s="7" t="str">
        <f t="shared" si="3"/>
        <v>Umiarkowanie trudny</v>
      </c>
      <c r="AL67" s="8" t="str">
        <f t="shared" si="4"/>
        <v>Niżej zadawalającym</v>
      </c>
      <c r="AM67" s="20">
        <f t="shared" si="0"/>
        <v>13</v>
      </c>
      <c r="AN67" s="15">
        <f t="shared" si="5"/>
        <v>0.6190476190476191</v>
      </c>
      <c r="AO67" s="7" t="str">
        <f t="shared" si="6"/>
        <v>Umiarkowanie trudny</v>
      </c>
      <c r="AP67" s="8" t="str">
        <f t="shared" si="7"/>
        <v>Niżej zadawalającym</v>
      </c>
      <c r="AQ67" s="20">
        <f t="shared" si="1"/>
        <v>14</v>
      </c>
      <c r="AR67" s="15">
        <f t="shared" si="8"/>
        <v>0.7</v>
      </c>
      <c r="AS67" s="7" t="str">
        <f t="shared" si="9"/>
        <v>Łatwy</v>
      </c>
      <c r="AT67" s="8" t="str">
        <f t="shared" si="10"/>
        <v>Zadawalającym</v>
      </c>
    </row>
    <row r="68" spans="1:46" ht="35.25" customHeight="1">
      <c r="A68" s="14" t="str">
        <f>'Wyniki ucz'!A66</f>
        <v>C20</v>
      </c>
      <c r="B68" s="14" t="str">
        <f>'Wyniki ucz'!B66</f>
        <v>SP-X1-152</v>
      </c>
      <c r="C68" s="14">
        <f>'Wyniki ucz'!C66</f>
        <v>1</v>
      </c>
      <c r="D68" s="14">
        <f>'Wyniki ucz'!D66</f>
        <v>1</v>
      </c>
      <c r="E68" s="14">
        <f>'Wyniki ucz'!E66</f>
        <v>1</v>
      </c>
      <c r="F68" s="14">
        <f>'Wyniki ucz'!F66</f>
        <v>0</v>
      </c>
      <c r="G68" s="14">
        <f>'Wyniki ucz'!G66</f>
        <v>1</v>
      </c>
      <c r="H68" s="14">
        <f>'Wyniki ucz'!H66</f>
        <v>0</v>
      </c>
      <c r="I68" s="14">
        <f>'Wyniki ucz'!I66</f>
        <v>0</v>
      </c>
      <c r="J68" s="14">
        <f>'Wyniki ucz'!J66</f>
        <v>1</v>
      </c>
      <c r="K68" s="14">
        <f>'Wyniki ucz'!K66</f>
        <v>0</v>
      </c>
      <c r="L68" s="14">
        <f>'Wyniki ucz'!L66</f>
        <v>1</v>
      </c>
      <c r="M68" s="14">
        <f>'Wyniki ucz'!M66</f>
        <v>1</v>
      </c>
      <c r="N68" s="14">
        <f>'Wyniki ucz'!N66</f>
        <v>0</v>
      </c>
      <c r="O68" s="14">
        <f>'Wyniki ucz'!O66</f>
        <v>0</v>
      </c>
      <c r="P68" s="14">
        <f>'Wyniki ucz'!P66</f>
        <v>2</v>
      </c>
      <c r="Q68" s="14">
        <f>'Wyniki ucz'!Q66</f>
        <v>1</v>
      </c>
      <c r="R68" s="14">
        <f>'Wyniki ucz'!R66</f>
        <v>0</v>
      </c>
      <c r="S68" s="14">
        <f>'Wyniki ucz'!S66</f>
        <v>0</v>
      </c>
      <c r="T68" s="14">
        <f>'Wyniki ucz'!T66</f>
        <v>0</v>
      </c>
      <c r="U68" s="14">
        <f>'Wyniki ucz'!U66</f>
        <v>1</v>
      </c>
      <c r="V68" s="14">
        <f>'Wyniki ucz'!V66</f>
        <v>0</v>
      </c>
      <c r="W68" s="14">
        <f>'Wyniki ucz'!W66</f>
        <v>0</v>
      </c>
      <c r="X68" s="14">
        <f>'Wyniki ucz'!X66</f>
        <v>0</v>
      </c>
      <c r="Y68" s="14">
        <f>'Wyniki ucz'!Y66</f>
        <v>1</v>
      </c>
      <c r="Z68" s="14">
        <f>'Wyniki ucz'!Z66</f>
        <v>0</v>
      </c>
      <c r="AA68" s="14">
        <f>'Wyniki ucz'!AA66</f>
        <v>1</v>
      </c>
      <c r="AB68" s="14">
        <f>'Wyniki ucz'!AB66</f>
        <v>0</v>
      </c>
      <c r="AC68" s="14">
        <f>'Wyniki ucz'!AC66</f>
        <v>1</v>
      </c>
      <c r="AD68" s="14">
        <f>'Wyniki ucz'!AD66</f>
        <v>0</v>
      </c>
      <c r="AE68" s="14">
        <f>'Wyniki ucz'!AE66</f>
        <v>1</v>
      </c>
      <c r="AF68" s="14">
        <f>'Wyniki ucz'!AF66</f>
        <v>1</v>
      </c>
      <c r="AG68" s="14">
        <f>'Wyniki ucz'!AG66</f>
        <v>0</v>
      </c>
      <c r="AH68" s="14">
        <f>'Wyniki ucz'!AH66</f>
        <v>0</v>
      </c>
      <c r="AI68" s="14">
        <f t="shared" si="15"/>
        <v>16</v>
      </c>
      <c r="AJ68" s="15">
        <f>AI68/'ANAL_UCZ JPOL_MAT'!$D$1</f>
        <v>0.3902439024390244</v>
      </c>
      <c r="AK68" s="7" t="str">
        <f t="shared" si="3"/>
        <v>Trudny</v>
      </c>
      <c r="AL68" s="8" t="str">
        <f t="shared" si="4"/>
        <v>Niskim</v>
      </c>
      <c r="AM68" s="20">
        <f t="shared" si="0"/>
        <v>10</v>
      </c>
      <c r="AN68" s="15">
        <f t="shared" si="5"/>
        <v>0.47619047619047616</v>
      </c>
      <c r="AO68" s="7" t="str">
        <f t="shared" si="6"/>
        <v>Trudny</v>
      </c>
      <c r="AP68" s="8" t="str">
        <f t="shared" si="7"/>
        <v>Niskim</v>
      </c>
      <c r="AQ68" s="20">
        <f t="shared" si="1"/>
        <v>6</v>
      </c>
      <c r="AR68" s="15">
        <f t="shared" si="8"/>
        <v>0.3</v>
      </c>
      <c r="AS68" s="7" t="str">
        <f t="shared" si="9"/>
        <v>Trudny</v>
      </c>
      <c r="AT68" s="8" t="str">
        <f t="shared" si="10"/>
        <v>Niskim</v>
      </c>
    </row>
    <row r="69" spans="1:46" ht="35.25" customHeight="1">
      <c r="A69" s="14" t="str">
        <f>'Wyniki ucz'!A67</f>
        <v>C21</v>
      </c>
      <c r="B69" s="14" t="str">
        <f>'Wyniki ucz'!B67</f>
        <v>SP-Y1-152</v>
      </c>
      <c r="C69" s="14">
        <f>'Wyniki ucz'!C67</f>
        <v>1</v>
      </c>
      <c r="D69" s="14">
        <f>'Wyniki ucz'!D67</f>
        <v>1</v>
      </c>
      <c r="E69" s="14">
        <f>'Wyniki ucz'!E67</f>
        <v>0</v>
      </c>
      <c r="F69" s="14">
        <f>'Wyniki ucz'!F67</f>
        <v>0</v>
      </c>
      <c r="G69" s="14">
        <f>'Wyniki ucz'!G67</f>
        <v>0</v>
      </c>
      <c r="H69" s="14">
        <f>'Wyniki ucz'!H67</f>
        <v>0</v>
      </c>
      <c r="I69" s="14">
        <f>'Wyniki ucz'!I67</f>
        <v>0</v>
      </c>
      <c r="J69" s="14">
        <f>'Wyniki ucz'!J67</f>
        <v>1</v>
      </c>
      <c r="K69" s="14">
        <f>'Wyniki ucz'!K67</f>
        <v>1</v>
      </c>
      <c r="L69" s="14">
        <f>'Wyniki ucz'!L67</f>
        <v>1</v>
      </c>
      <c r="M69" s="14">
        <f>'Wyniki ucz'!M67</f>
        <v>1</v>
      </c>
      <c r="N69" s="14">
        <f>'Wyniki ucz'!N67</f>
        <v>1</v>
      </c>
      <c r="O69" s="14">
        <f>'Wyniki ucz'!O67</f>
        <v>1</v>
      </c>
      <c r="P69" s="14">
        <f>'Wyniki ucz'!P67</f>
        <v>0</v>
      </c>
      <c r="Q69" s="14">
        <f>'Wyniki ucz'!Q67</f>
        <v>0</v>
      </c>
      <c r="R69" s="14">
        <f>'Wyniki ucz'!R67</f>
        <v>0</v>
      </c>
      <c r="S69" s="14">
        <f>'Wyniki ucz'!S67</f>
        <v>0</v>
      </c>
      <c r="T69" s="14">
        <f>'Wyniki ucz'!T67</f>
        <v>0</v>
      </c>
      <c r="U69" s="14">
        <f>'Wyniki ucz'!U67</f>
        <v>1</v>
      </c>
      <c r="V69" s="14">
        <f>'Wyniki ucz'!V67</f>
        <v>0</v>
      </c>
      <c r="W69" s="14">
        <f>'Wyniki ucz'!W67</f>
        <v>0</v>
      </c>
      <c r="X69" s="14">
        <f>'Wyniki ucz'!X67</f>
        <v>0</v>
      </c>
      <c r="Y69" s="14">
        <f>'Wyniki ucz'!Y67</f>
        <v>1</v>
      </c>
      <c r="Z69" s="14">
        <f>'Wyniki ucz'!Z67</f>
        <v>1</v>
      </c>
      <c r="AA69" s="14">
        <f>'Wyniki ucz'!AA67</f>
        <v>0</v>
      </c>
      <c r="AB69" s="14">
        <f>'Wyniki ucz'!AB67</f>
        <v>0</v>
      </c>
      <c r="AC69" s="14">
        <f>'Wyniki ucz'!AC67</f>
        <v>0</v>
      </c>
      <c r="AD69" s="14">
        <f>'Wyniki ucz'!AD67</f>
        <v>0</v>
      </c>
      <c r="AE69" s="14">
        <f>'Wyniki ucz'!AE67</f>
        <v>0</v>
      </c>
      <c r="AF69" s="14">
        <f>'Wyniki ucz'!AF67</f>
        <v>0</v>
      </c>
      <c r="AG69" s="14">
        <f>'Wyniki ucz'!AG67</f>
        <v>0</v>
      </c>
      <c r="AH69" s="14">
        <f>'Wyniki ucz'!AH67</f>
        <v>0</v>
      </c>
      <c r="AI69" s="14">
        <f t="shared" si="15"/>
        <v>11</v>
      </c>
      <c r="AJ69" s="15">
        <f>AI69/'ANAL_UCZ JPOL_MAT'!$D$1</f>
        <v>0.2682926829268293</v>
      </c>
      <c r="AK69" s="7" t="str">
        <f t="shared" si="3"/>
        <v>Trudny</v>
      </c>
      <c r="AL69" s="8" t="str">
        <f t="shared" si="4"/>
        <v>Niskim</v>
      </c>
      <c r="AM69" s="20">
        <f t="shared" si="0"/>
        <v>8</v>
      </c>
      <c r="AN69" s="15">
        <f t="shared" si="5"/>
        <v>0.38095238095238093</v>
      </c>
      <c r="AO69" s="7" t="str">
        <f t="shared" si="6"/>
        <v>Trudny</v>
      </c>
      <c r="AP69" s="8" t="str">
        <f t="shared" si="7"/>
        <v>Niskim</v>
      </c>
      <c r="AQ69" s="20">
        <f t="shared" si="1"/>
        <v>3</v>
      </c>
      <c r="AR69" s="15">
        <f t="shared" si="8"/>
        <v>0.15</v>
      </c>
      <c r="AS69" s="7" t="str">
        <f t="shared" si="9"/>
        <v>Bardzo trudny</v>
      </c>
      <c r="AT69" s="8" t="str">
        <f t="shared" si="10"/>
        <v>Bardzo niskim</v>
      </c>
    </row>
    <row r="70" spans="1:46" ht="35.25" customHeight="1">
      <c r="A70" s="14" t="str">
        <f>'Wyniki ucz'!A68</f>
        <v>C23</v>
      </c>
      <c r="B70" s="14" t="str">
        <f>'Wyniki ucz'!B68</f>
        <v>SP-X1-152</v>
      </c>
      <c r="C70" s="14">
        <f>'Wyniki ucz'!C68</f>
        <v>1</v>
      </c>
      <c r="D70" s="14">
        <f>'Wyniki ucz'!D68</f>
        <v>1</v>
      </c>
      <c r="E70" s="14">
        <f>'Wyniki ucz'!E68</f>
        <v>0</v>
      </c>
      <c r="F70" s="14">
        <f>'Wyniki ucz'!F68</f>
        <v>0</v>
      </c>
      <c r="G70" s="14">
        <f>'Wyniki ucz'!G68</f>
        <v>1</v>
      </c>
      <c r="H70" s="14">
        <f>'Wyniki ucz'!H68</f>
        <v>0</v>
      </c>
      <c r="I70" s="14">
        <f>'Wyniki ucz'!I68</f>
        <v>1</v>
      </c>
      <c r="J70" s="14">
        <f>'Wyniki ucz'!J68</f>
        <v>0</v>
      </c>
      <c r="K70" s="14">
        <f>'Wyniki ucz'!K68</f>
        <v>1</v>
      </c>
      <c r="L70" s="14">
        <f>'Wyniki ucz'!L68</f>
        <v>0</v>
      </c>
      <c r="M70" s="14">
        <f>'Wyniki ucz'!M68</f>
        <v>1</v>
      </c>
      <c r="N70" s="14">
        <f>'Wyniki ucz'!N68</f>
        <v>0</v>
      </c>
      <c r="O70" s="14">
        <f>'Wyniki ucz'!O68</f>
        <v>1</v>
      </c>
      <c r="P70" s="14">
        <f>'Wyniki ucz'!P68</f>
        <v>3</v>
      </c>
      <c r="Q70" s="14">
        <f>'Wyniki ucz'!Q68</f>
        <v>1</v>
      </c>
      <c r="R70" s="14">
        <f>'Wyniki ucz'!R68</f>
        <v>1</v>
      </c>
      <c r="S70" s="14">
        <f>'Wyniki ucz'!S68</f>
        <v>0</v>
      </c>
      <c r="T70" s="14">
        <f>'Wyniki ucz'!T68</f>
        <v>0</v>
      </c>
      <c r="U70" s="14">
        <f>'Wyniki ucz'!U68</f>
        <v>0</v>
      </c>
      <c r="V70" s="14">
        <f>'Wyniki ucz'!V68</f>
        <v>0</v>
      </c>
      <c r="W70" s="14">
        <f>'Wyniki ucz'!W68</f>
        <v>1</v>
      </c>
      <c r="X70" s="14">
        <f>'Wyniki ucz'!X68</f>
        <v>0</v>
      </c>
      <c r="Y70" s="14">
        <f>'Wyniki ucz'!Y68</f>
        <v>0</v>
      </c>
      <c r="Z70" s="14">
        <f>'Wyniki ucz'!Z68</f>
        <v>0</v>
      </c>
      <c r="AA70" s="14">
        <f>'Wyniki ucz'!AA68</f>
        <v>0</v>
      </c>
      <c r="AB70" s="14">
        <f>'Wyniki ucz'!AB68</f>
        <v>1</v>
      </c>
      <c r="AC70" s="14">
        <f>'Wyniki ucz'!AC68</f>
        <v>0</v>
      </c>
      <c r="AD70" s="14">
        <f>'Wyniki ucz'!AD68</f>
        <v>0</v>
      </c>
      <c r="AE70" s="14">
        <f>'Wyniki ucz'!AE68</f>
        <v>0</v>
      </c>
      <c r="AF70" s="14">
        <f>'Wyniki ucz'!AF68</f>
        <v>0</v>
      </c>
      <c r="AG70" s="14">
        <f>'Wyniki ucz'!AG68</f>
        <v>1</v>
      </c>
      <c r="AH70" s="14">
        <f>'Wyniki ucz'!AH68</f>
        <v>0</v>
      </c>
      <c r="AI70" s="14">
        <f t="shared" si="15"/>
        <v>15</v>
      </c>
      <c r="AJ70" s="15">
        <f>AI70/'ANAL_UCZ JPOL_MAT'!$D$1</f>
        <v>0.36585365853658536</v>
      </c>
      <c r="AK70" s="7" t="str">
        <f t="shared" si="3"/>
        <v>Trudny</v>
      </c>
      <c r="AL70" s="8" t="str">
        <f t="shared" si="4"/>
        <v>Niskim</v>
      </c>
      <c r="AM70" s="20">
        <f t="shared" si="0"/>
        <v>12</v>
      </c>
      <c r="AN70" s="15">
        <f t="shared" si="5"/>
        <v>0.5714285714285714</v>
      </c>
      <c r="AO70" s="7" t="str">
        <f t="shared" si="6"/>
        <v>Trudny</v>
      </c>
      <c r="AP70" s="8" t="str">
        <f t="shared" si="7"/>
        <v>Niżej zadawalającym</v>
      </c>
      <c r="AQ70" s="20">
        <f t="shared" si="1"/>
        <v>3</v>
      </c>
      <c r="AR70" s="15">
        <f t="shared" si="8"/>
        <v>0.15</v>
      </c>
      <c r="AS70" s="7" t="str">
        <f t="shared" si="9"/>
        <v>Bardzo trudny</v>
      </c>
      <c r="AT70" s="8" t="str">
        <f t="shared" si="10"/>
        <v>Bardzo niskim</v>
      </c>
    </row>
    <row r="71" spans="1:46" ht="35.25" customHeight="1">
      <c r="A71" s="14" t="str">
        <f>'Wyniki ucz'!A69</f>
        <v>C24</v>
      </c>
      <c r="B71" s="14" t="str">
        <f>'Wyniki ucz'!B69</f>
        <v>SP-X1-152</v>
      </c>
      <c r="C71" s="14">
        <f>'Wyniki ucz'!C69</f>
        <v>1</v>
      </c>
      <c r="D71" s="14">
        <f>'Wyniki ucz'!D69</f>
        <v>1</v>
      </c>
      <c r="E71" s="14">
        <f>'Wyniki ucz'!E69</f>
        <v>0</v>
      </c>
      <c r="F71" s="14">
        <f>'Wyniki ucz'!F69</f>
        <v>1</v>
      </c>
      <c r="G71" s="14">
        <f>'Wyniki ucz'!G69</f>
        <v>1</v>
      </c>
      <c r="H71" s="14">
        <f>'Wyniki ucz'!H69</f>
        <v>1</v>
      </c>
      <c r="I71" s="14">
        <f>'Wyniki ucz'!I69</f>
        <v>0</v>
      </c>
      <c r="J71" s="14">
        <f>'Wyniki ucz'!J69</f>
        <v>1</v>
      </c>
      <c r="K71" s="14">
        <f>'Wyniki ucz'!K69</f>
        <v>1</v>
      </c>
      <c r="L71" s="14">
        <f>'Wyniki ucz'!L69</f>
        <v>1</v>
      </c>
      <c r="M71" s="14">
        <f>'Wyniki ucz'!M69</f>
        <v>1</v>
      </c>
      <c r="N71" s="14">
        <f>'Wyniki ucz'!N69</f>
        <v>0</v>
      </c>
      <c r="O71" s="14">
        <f>'Wyniki ucz'!O69</f>
        <v>1</v>
      </c>
      <c r="P71" s="14">
        <f>'Wyniki ucz'!P69</f>
        <v>3</v>
      </c>
      <c r="Q71" s="14">
        <f>'Wyniki ucz'!Q69</f>
        <v>1</v>
      </c>
      <c r="R71" s="14">
        <f>'Wyniki ucz'!R69</f>
        <v>1</v>
      </c>
      <c r="S71" s="14">
        <f>'Wyniki ucz'!S69</f>
        <v>1</v>
      </c>
      <c r="T71" s="14">
        <f>'Wyniki ucz'!T69</f>
        <v>1</v>
      </c>
      <c r="U71" s="14">
        <f>'Wyniki ucz'!U69</f>
        <v>1</v>
      </c>
      <c r="V71" s="14">
        <f>'Wyniki ucz'!V69</f>
        <v>0</v>
      </c>
      <c r="W71" s="14">
        <f>'Wyniki ucz'!W69</f>
        <v>1</v>
      </c>
      <c r="X71" s="14">
        <f>'Wyniki ucz'!X69</f>
        <v>1</v>
      </c>
      <c r="Y71" s="14">
        <f>'Wyniki ucz'!Y69</f>
        <v>1</v>
      </c>
      <c r="Z71" s="14">
        <f>'Wyniki ucz'!Z69</f>
        <v>1</v>
      </c>
      <c r="AA71" s="14">
        <f>'Wyniki ucz'!AA69</f>
        <v>0</v>
      </c>
      <c r="AB71" s="14">
        <f>'Wyniki ucz'!AB69</f>
        <v>0</v>
      </c>
      <c r="AC71" s="14">
        <f>'Wyniki ucz'!AC69</f>
        <v>1</v>
      </c>
      <c r="AD71" s="14">
        <f>'Wyniki ucz'!AD69</f>
        <v>1</v>
      </c>
      <c r="AE71" s="14">
        <f>'Wyniki ucz'!AE69</f>
        <v>0</v>
      </c>
      <c r="AF71" s="14">
        <f>'Wyniki ucz'!AF69</f>
        <v>0</v>
      </c>
      <c r="AG71" s="14">
        <f>'Wyniki ucz'!AG69</f>
        <v>1</v>
      </c>
      <c r="AH71" s="14">
        <f>'Wyniki ucz'!AH69</f>
        <v>0</v>
      </c>
      <c r="AI71" s="14">
        <f t="shared" si="15"/>
        <v>25</v>
      </c>
      <c r="AJ71" s="15">
        <f>AI71/'ANAL_UCZ JPOL_MAT'!$D$1</f>
        <v>0.6097560975609756</v>
      </c>
      <c r="AK71" s="7" t="str">
        <f t="shared" si="3"/>
        <v>Umiarkowanie trudny</v>
      </c>
      <c r="AL71" s="8" t="str">
        <f t="shared" si="4"/>
        <v>Niżej zadawalającym</v>
      </c>
      <c r="AM71" s="20">
        <f t="shared" si="0"/>
        <v>17</v>
      </c>
      <c r="AN71" s="15">
        <f t="shared" si="5"/>
        <v>0.8095238095238095</v>
      </c>
      <c r="AO71" s="7" t="str">
        <f t="shared" si="6"/>
        <v>Umiarkowanie trudny</v>
      </c>
      <c r="AP71" s="8" t="str">
        <f t="shared" si="7"/>
        <v>Dobrym</v>
      </c>
      <c r="AQ71" s="20">
        <f t="shared" si="1"/>
        <v>8</v>
      </c>
      <c r="AR71" s="15">
        <f t="shared" si="8"/>
        <v>0.4</v>
      </c>
      <c r="AS71" s="7" t="str">
        <f t="shared" si="9"/>
        <v>Trudny</v>
      </c>
      <c r="AT71" s="8" t="str">
        <f t="shared" si="10"/>
        <v>Niskim</v>
      </c>
    </row>
    <row r="72" spans="1:46" ht="35.25" customHeight="1">
      <c r="A72" s="14" t="str">
        <f>'Wyniki ucz'!A70</f>
        <v>C25</v>
      </c>
      <c r="B72" s="14" t="str">
        <f>'Wyniki ucz'!B70</f>
        <v>SP-X1-152</v>
      </c>
      <c r="C72" s="14">
        <f>'Wyniki ucz'!C70</f>
        <v>0</v>
      </c>
      <c r="D72" s="14">
        <f>'Wyniki ucz'!D70</f>
        <v>1</v>
      </c>
      <c r="E72" s="14">
        <f>'Wyniki ucz'!E70</f>
        <v>0</v>
      </c>
      <c r="F72" s="14">
        <f>'Wyniki ucz'!F70</f>
        <v>1</v>
      </c>
      <c r="G72" s="14">
        <f>'Wyniki ucz'!G70</f>
        <v>1</v>
      </c>
      <c r="H72" s="14">
        <f>'Wyniki ucz'!H70</f>
        <v>1</v>
      </c>
      <c r="I72" s="14">
        <f>'Wyniki ucz'!I70</f>
        <v>0</v>
      </c>
      <c r="J72" s="14">
        <f>'Wyniki ucz'!J70</f>
        <v>1</v>
      </c>
      <c r="K72" s="14">
        <f>'Wyniki ucz'!K70</f>
        <v>1</v>
      </c>
      <c r="L72" s="14">
        <f>'Wyniki ucz'!L70</f>
        <v>1</v>
      </c>
      <c r="M72" s="14">
        <f>'Wyniki ucz'!M70</f>
        <v>1</v>
      </c>
      <c r="N72" s="14">
        <f>'Wyniki ucz'!N70</f>
        <v>1</v>
      </c>
      <c r="O72" s="14">
        <f>'Wyniki ucz'!O70</f>
        <v>2</v>
      </c>
      <c r="P72" s="14">
        <f>'Wyniki ucz'!P70</f>
        <v>2</v>
      </c>
      <c r="Q72" s="14">
        <f>'Wyniki ucz'!Q70</f>
        <v>1</v>
      </c>
      <c r="R72" s="14">
        <f>'Wyniki ucz'!R70</f>
        <v>1</v>
      </c>
      <c r="S72" s="14">
        <f>'Wyniki ucz'!S70</f>
        <v>0</v>
      </c>
      <c r="T72" s="14">
        <f>'Wyniki ucz'!T70</f>
        <v>0</v>
      </c>
      <c r="U72" s="14">
        <f>'Wyniki ucz'!U70</f>
        <v>1</v>
      </c>
      <c r="V72" s="14">
        <f>'Wyniki ucz'!V70</f>
        <v>1</v>
      </c>
      <c r="W72" s="14">
        <f>'Wyniki ucz'!W70</f>
        <v>0</v>
      </c>
      <c r="X72" s="14">
        <f>'Wyniki ucz'!X70</f>
        <v>0</v>
      </c>
      <c r="Y72" s="14">
        <f>'Wyniki ucz'!Y70</f>
        <v>0</v>
      </c>
      <c r="Z72" s="14">
        <f>'Wyniki ucz'!Z70</f>
        <v>1</v>
      </c>
      <c r="AA72" s="14">
        <f>'Wyniki ucz'!AA70</f>
        <v>1</v>
      </c>
      <c r="AB72" s="14">
        <f>'Wyniki ucz'!AB70</f>
        <v>1</v>
      </c>
      <c r="AC72" s="14">
        <f>'Wyniki ucz'!AC70</f>
        <v>0</v>
      </c>
      <c r="AD72" s="14">
        <f>'Wyniki ucz'!AD70</f>
        <v>1</v>
      </c>
      <c r="AE72" s="14">
        <f>'Wyniki ucz'!AE70</f>
        <v>0</v>
      </c>
      <c r="AF72" s="14">
        <f>'Wyniki ucz'!AF70</f>
        <v>2</v>
      </c>
      <c r="AG72" s="14">
        <f>'Wyniki ucz'!AG70</f>
        <v>1</v>
      </c>
      <c r="AH72" s="14">
        <f>'Wyniki ucz'!AH70</f>
        <v>0</v>
      </c>
      <c r="AI72" s="14">
        <f t="shared" si="15"/>
        <v>24</v>
      </c>
      <c r="AJ72" s="15">
        <f>AI72/'ANAL_UCZ JPOL_MAT'!$D$1</f>
        <v>0.5853658536585366</v>
      </c>
      <c r="AK72" s="7" t="str">
        <f t="shared" si="3"/>
        <v>Umiarkowanie trudny</v>
      </c>
      <c r="AL72" s="8" t="str">
        <f t="shared" si="4"/>
        <v>Niżej zadawalającym</v>
      </c>
      <c r="AM72" s="20">
        <f t="shared" si="0"/>
        <v>15</v>
      </c>
      <c r="AN72" s="15">
        <f t="shared" si="5"/>
        <v>0.7142857142857143</v>
      </c>
      <c r="AO72" s="7" t="str">
        <f t="shared" si="6"/>
        <v>Umiarkowanie trudny</v>
      </c>
      <c r="AP72" s="8" t="str">
        <f t="shared" si="7"/>
        <v>Zadawalającym</v>
      </c>
      <c r="AQ72" s="20">
        <f t="shared" si="1"/>
        <v>9</v>
      </c>
      <c r="AR72" s="15">
        <f t="shared" si="8"/>
        <v>0.45</v>
      </c>
      <c r="AS72" s="7" t="str">
        <f t="shared" si="9"/>
        <v>Trudny</v>
      </c>
      <c r="AT72" s="8" t="str">
        <f t="shared" si="10"/>
        <v>Niskim</v>
      </c>
    </row>
    <row r="73" spans="1:46" ht="35.25" customHeight="1">
      <c r="A73" s="14" t="str">
        <f>'Wyniki ucz'!A71</f>
        <v>C26</v>
      </c>
      <c r="B73" s="14" t="str">
        <f>'Wyniki ucz'!B71</f>
        <v>SP-X1-152</v>
      </c>
      <c r="C73" s="14">
        <f>'Wyniki ucz'!C71</f>
        <v>1</v>
      </c>
      <c r="D73" s="14">
        <f>'Wyniki ucz'!D71</f>
        <v>1</v>
      </c>
      <c r="E73" s="14">
        <f>'Wyniki ucz'!E71</f>
        <v>1</v>
      </c>
      <c r="F73" s="14">
        <f>'Wyniki ucz'!F71</f>
        <v>0</v>
      </c>
      <c r="G73" s="14">
        <f>'Wyniki ucz'!G71</f>
        <v>1</v>
      </c>
      <c r="H73" s="14">
        <f>'Wyniki ucz'!H71</f>
        <v>1</v>
      </c>
      <c r="I73" s="14">
        <f>'Wyniki ucz'!I71</f>
        <v>0</v>
      </c>
      <c r="J73" s="14">
        <f>'Wyniki ucz'!J71</f>
        <v>1</v>
      </c>
      <c r="K73" s="14">
        <f>'Wyniki ucz'!K71</f>
        <v>1</v>
      </c>
      <c r="L73" s="14">
        <f>'Wyniki ucz'!L71</f>
        <v>0</v>
      </c>
      <c r="M73" s="14">
        <f>'Wyniki ucz'!M71</f>
        <v>1</v>
      </c>
      <c r="N73" s="14">
        <f>'Wyniki ucz'!N71</f>
        <v>1</v>
      </c>
      <c r="O73" s="14">
        <f>'Wyniki ucz'!O71</f>
        <v>2</v>
      </c>
      <c r="P73" s="14">
        <f>'Wyniki ucz'!P71</f>
        <v>2</v>
      </c>
      <c r="Q73" s="14">
        <f>'Wyniki ucz'!Q71</f>
        <v>1</v>
      </c>
      <c r="R73" s="14">
        <f>'Wyniki ucz'!R71</f>
        <v>1</v>
      </c>
      <c r="S73" s="14">
        <f>'Wyniki ucz'!S71</f>
        <v>0</v>
      </c>
      <c r="T73" s="14">
        <f>'Wyniki ucz'!T71</f>
        <v>1</v>
      </c>
      <c r="U73" s="14">
        <f>'Wyniki ucz'!U71</f>
        <v>1</v>
      </c>
      <c r="V73" s="14">
        <f>'Wyniki ucz'!V71</f>
        <v>0</v>
      </c>
      <c r="W73" s="14">
        <f>'Wyniki ucz'!W71</f>
        <v>1</v>
      </c>
      <c r="X73" s="14">
        <f>'Wyniki ucz'!X71</f>
        <v>0</v>
      </c>
      <c r="Y73" s="14">
        <f>'Wyniki ucz'!Y71</f>
        <v>1</v>
      </c>
      <c r="Z73" s="14">
        <f>'Wyniki ucz'!Z71</f>
        <v>0</v>
      </c>
      <c r="AA73" s="14">
        <f>'Wyniki ucz'!AA71</f>
        <v>1</v>
      </c>
      <c r="AB73" s="14">
        <f>'Wyniki ucz'!AB71</f>
        <v>0</v>
      </c>
      <c r="AC73" s="14">
        <f>'Wyniki ucz'!AC71</f>
        <v>0</v>
      </c>
      <c r="AD73" s="14">
        <f>'Wyniki ucz'!AD71</f>
        <v>1</v>
      </c>
      <c r="AE73" s="14">
        <f>'Wyniki ucz'!AE71</f>
        <v>1</v>
      </c>
      <c r="AF73" s="14">
        <f>'Wyniki ucz'!AF71</f>
        <v>1</v>
      </c>
      <c r="AG73" s="14">
        <f>'Wyniki ucz'!AG71</f>
        <v>1</v>
      </c>
      <c r="AH73" s="14">
        <f>'Wyniki ucz'!AH71</f>
        <v>0</v>
      </c>
      <c r="AI73" s="14">
        <f t="shared" si="15"/>
        <v>24</v>
      </c>
      <c r="AJ73" s="15">
        <f>AI73/'ANAL_UCZ JPOL_MAT'!$D$1</f>
        <v>0.5853658536585366</v>
      </c>
      <c r="AK73" s="7" t="str">
        <f t="shared" si="3"/>
        <v>Umiarkowanie trudny</v>
      </c>
      <c r="AL73" s="8" t="str">
        <f t="shared" si="4"/>
        <v>Niżej zadawalającym</v>
      </c>
      <c r="AM73" s="20">
        <f t="shared" si="0"/>
        <v>16</v>
      </c>
      <c r="AN73" s="15">
        <f t="shared" si="5"/>
        <v>0.7619047619047619</v>
      </c>
      <c r="AO73" s="7" t="str">
        <f t="shared" si="6"/>
        <v>Umiarkowanie trudny</v>
      </c>
      <c r="AP73" s="8" t="str">
        <f t="shared" si="7"/>
        <v>Zadawalającym</v>
      </c>
      <c r="AQ73" s="20">
        <f t="shared" si="1"/>
        <v>8</v>
      </c>
      <c r="AR73" s="15">
        <f t="shared" si="8"/>
        <v>0.4</v>
      </c>
      <c r="AS73" s="7" t="str">
        <f t="shared" si="9"/>
        <v>Trudny</v>
      </c>
      <c r="AT73" s="8" t="str">
        <f t="shared" si="10"/>
        <v>Niskim</v>
      </c>
    </row>
    <row r="74" spans="1:46" ht="35.25" customHeight="1">
      <c r="A74" s="14" t="str">
        <f>'Wyniki ucz'!A72</f>
        <v>C27</v>
      </c>
      <c r="B74" s="14" t="str">
        <f>'Wyniki ucz'!B72</f>
        <v>SP-X1-152</v>
      </c>
      <c r="C74" s="14">
        <f>'Wyniki ucz'!C72</f>
        <v>1</v>
      </c>
      <c r="D74" s="14">
        <f>'Wyniki ucz'!D72</f>
        <v>1</v>
      </c>
      <c r="E74" s="14">
        <f>'Wyniki ucz'!E72</f>
        <v>1</v>
      </c>
      <c r="F74" s="14">
        <f>'Wyniki ucz'!F72</f>
        <v>1</v>
      </c>
      <c r="G74" s="14">
        <f>'Wyniki ucz'!G72</f>
        <v>1</v>
      </c>
      <c r="H74" s="14">
        <f>'Wyniki ucz'!H72</f>
        <v>1</v>
      </c>
      <c r="I74" s="14">
        <f>'Wyniki ucz'!I72</f>
        <v>1</v>
      </c>
      <c r="J74" s="14">
        <f>'Wyniki ucz'!J72</f>
        <v>1</v>
      </c>
      <c r="K74" s="14">
        <f>'Wyniki ucz'!K72</f>
        <v>1</v>
      </c>
      <c r="L74" s="14">
        <f>'Wyniki ucz'!L72</f>
        <v>1</v>
      </c>
      <c r="M74" s="14">
        <f>'Wyniki ucz'!M72</f>
        <v>1</v>
      </c>
      <c r="N74" s="14">
        <f>'Wyniki ucz'!N72</f>
        <v>1</v>
      </c>
      <c r="O74" s="14">
        <f>'Wyniki ucz'!O72</f>
        <v>2</v>
      </c>
      <c r="P74" s="14">
        <f>'Wyniki ucz'!P72</f>
        <v>3</v>
      </c>
      <c r="Q74" s="14">
        <f>'Wyniki ucz'!Q72</f>
        <v>1</v>
      </c>
      <c r="R74" s="14">
        <f>'Wyniki ucz'!R72</f>
        <v>1</v>
      </c>
      <c r="S74" s="14">
        <f>'Wyniki ucz'!S72</f>
        <v>1</v>
      </c>
      <c r="T74" s="14">
        <f>'Wyniki ucz'!T72</f>
        <v>1</v>
      </c>
      <c r="U74" s="14">
        <f>'Wyniki ucz'!U72</f>
        <v>1</v>
      </c>
      <c r="V74" s="14">
        <f>'Wyniki ucz'!V72</f>
        <v>1</v>
      </c>
      <c r="W74" s="14">
        <f>'Wyniki ucz'!W72</f>
        <v>1</v>
      </c>
      <c r="X74" s="14">
        <f>'Wyniki ucz'!X72</f>
        <v>1</v>
      </c>
      <c r="Y74" s="14">
        <f>'Wyniki ucz'!Y72</f>
        <v>1</v>
      </c>
      <c r="Z74" s="14">
        <f>'Wyniki ucz'!Z72</f>
        <v>1</v>
      </c>
      <c r="AA74" s="14">
        <f>'Wyniki ucz'!AA72</f>
        <v>1</v>
      </c>
      <c r="AB74" s="14">
        <f>'Wyniki ucz'!AB72</f>
        <v>1</v>
      </c>
      <c r="AC74" s="14">
        <f>'Wyniki ucz'!AC72</f>
        <v>1</v>
      </c>
      <c r="AD74" s="14">
        <f>'Wyniki ucz'!AD72</f>
        <v>1</v>
      </c>
      <c r="AE74" s="14">
        <f>'Wyniki ucz'!AE72</f>
        <v>1</v>
      </c>
      <c r="AF74" s="14">
        <f>'Wyniki ucz'!AF72</f>
        <v>2</v>
      </c>
      <c r="AG74" s="14">
        <f>'Wyniki ucz'!AG72</f>
        <v>3</v>
      </c>
      <c r="AH74" s="14">
        <f>'Wyniki ucz'!AH72</f>
        <v>4</v>
      </c>
      <c r="AI74" s="14">
        <f t="shared" si="15"/>
        <v>41</v>
      </c>
      <c r="AJ74" s="15">
        <f>AI74/'ANAL_UCZ JPOL_MAT'!$D$1</f>
        <v>1</v>
      </c>
      <c r="AK74" s="7" t="str">
        <f t="shared" si="3"/>
        <v>Bardzo łatwy</v>
      </c>
      <c r="AL74" s="8" t="str">
        <f t="shared" si="4"/>
        <v>Bardzo dobrym</v>
      </c>
      <c r="AM74" s="20">
        <f t="shared" si="0"/>
        <v>21</v>
      </c>
      <c r="AN74" s="15">
        <f t="shared" si="5"/>
        <v>1</v>
      </c>
      <c r="AO74" s="7" t="str">
        <f t="shared" si="6"/>
        <v>Bardzo łatwy</v>
      </c>
      <c r="AP74" s="8" t="str">
        <f t="shared" si="7"/>
        <v>Bardzo dobrym</v>
      </c>
      <c r="AQ74" s="20">
        <f t="shared" si="1"/>
        <v>20</v>
      </c>
      <c r="AR74" s="15">
        <f t="shared" si="8"/>
        <v>1</v>
      </c>
      <c r="AS74" s="7" t="str">
        <f t="shared" si="9"/>
        <v>Bardzo łatwy</v>
      </c>
      <c r="AT74" s="8" t="str">
        <f t="shared" si="10"/>
        <v>Bardzo dobrym</v>
      </c>
    </row>
    <row r="75" spans="1:46" ht="35.25" customHeight="1">
      <c r="A75" s="14" t="str">
        <f>'Wyniki ucz'!A73</f>
        <v>C28</v>
      </c>
      <c r="B75" s="14" t="str">
        <f>'Wyniki ucz'!B73</f>
        <v>SP-X1-152</v>
      </c>
      <c r="C75" s="14">
        <f>'Wyniki ucz'!C73</f>
        <v>1</v>
      </c>
      <c r="D75" s="14">
        <f>'Wyniki ucz'!D73</f>
        <v>1</v>
      </c>
      <c r="E75" s="14">
        <f>'Wyniki ucz'!E73</f>
        <v>1</v>
      </c>
      <c r="F75" s="14">
        <f>'Wyniki ucz'!F73</f>
        <v>1</v>
      </c>
      <c r="G75" s="14">
        <f>'Wyniki ucz'!G73</f>
        <v>1</v>
      </c>
      <c r="H75" s="14">
        <f>'Wyniki ucz'!H73</f>
        <v>1</v>
      </c>
      <c r="I75" s="14">
        <f>'Wyniki ucz'!I73</f>
        <v>0</v>
      </c>
      <c r="J75" s="14">
        <f>'Wyniki ucz'!J73</f>
        <v>1</v>
      </c>
      <c r="K75" s="14">
        <f>'Wyniki ucz'!K73</f>
        <v>0</v>
      </c>
      <c r="L75" s="14">
        <f>'Wyniki ucz'!L73</f>
        <v>1</v>
      </c>
      <c r="M75" s="14">
        <f>'Wyniki ucz'!M73</f>
        <v>1</v>
      </c>
      <c r="N75" s="14">
        <f>'Wyniki ucz'!N73</f>
        <v>1</v>
      </c>
      <c r="O75" s="14">
        <f>'Wyniki ucz'!O73</f>
        <v>2</v>
      </c>
      <c r="P75" s="14">
        <f>'Wyniki ucz'!P73</f>
        <v>2</v>
      </c>
      <c r="Q75" s="14">
        <f>'Wyniki ucz'!Q73</f>
        <v>1</v>
      </c>
      <c r="R75" s="14">
        <f>'Wyniki ucz'!R73</f>
        <v>1</v>
      </c>
      <c r="S75" s="14">
        <f>'Wyniki ucz'!S73</f>
        <v>1</v>
      </c>
      <c r="T75" s="14">
        <f>'Wyniki ucz'!T73</f>
        <v>1</v>
      </c>
      <c r="U75" s="14">
        <f>'Wyniki ucz'!U73</f>
        <v>1</v>
      </c>
      <c r="V75" s="14">
        <f>'Wyniki ucz'!V73</f>
        <v>0</v>
      </c>
      <c r="W75" s="14">
        <f>'Wyniki ucz'!W73</f>
        <v>1</v>
      </c>
      <c r="X75" s="14">
        <f>'Wyniki ucz'!X73</f>
        <v>0</v>
      </c>
      <c r="Y75" s="14">
        <f>'Wyniki ucz'!Y73</f>
        <v>1</v>
      </c>
      <c r="Z75" s="14">
        <f>'Wyniki ucz'!Z73</f>
        <v>1</v>
      </c>
      <c r="AA75" s="14">
        <f>'Wyniki ucz'!AA73</f>
        <v>1</v>
      </c>
      <c r="AB75" s="14">
        <f>'Wyniki ucz'!AB73</f>
        <v>1</v>
      </c>
      <c r="AC75" s="14">
        <f>'Wyniki ucz'!AC73</f>
        <v>1</v>
      </c>
      <c r="AD75" s="14">
        <f>'Wyniki ucz'!AD73</f>
        <v>0</v>
      </c>
      <c r="AE75" s="14">
        <f>'Wyniki ucz'!AE73</f>
        <v>0</v>
      </c>
      <c r="AF75" s="14">
        <f>'Wyniki ucz'!AF73</f>
        <v>1</v>
      </c>
      <c r="AG75" s="14">
        <f>'Wyniki ucz'!AG73</f>
        <v>2</v>
      </c>
      <c r="AH75" s="14">
        <f>'Wyniki ucz'!AH73</f>
        <v>0</v>
      </c>
      <c r="AI75" s="14">
        <f t="shared" si="15"/>
        <v>28</v>
      </c>
      <c r="AJ75" s="15">
        <f>AI75/'ANAL_UCZ JPOL_MAT'!$D$1</f>
        <v>0.6829268292682927</v>
      </c>
      <c r="AK75" s="7" t="str">
        <f t="shared" si="3"/>
        <v>Umiarkowanie trudny</v>
      </c>
      <c r="AL75" s="8" t="str">
        <f t="shared" si="4"/>
        <v>Niżej zadawalającym</v>
      </c>
      <c r="AM75" s="20">
        <f t="shared" si="0"/>
        <v>18</v>
      </c>
      <c r="AN75" s="15">
        <f t="shared" si="5"/>
        <v>0.8571428571428571</v>
      </c>
      <c r="AO75" s="7" t="str">
        <f t="shared" si="6"/>
        <v>Umiarkowanie trudny</v>
      </c>
      <c r="AP75" s="8" t="str">
        <f t="shared" si="7"/>
        <v>Dobrym</v>
      </c>
      <c r="AQ75" s="20">
        <f t="shared" si="1"/>
        <v>10</v>
      </c>
      <c r="AR75" s="15">
        <f t="shared" si="8"/>
        <v>0.5</v>
      </c>
      <c r="AS75" s="7" t="str">
        <f t="shared" si="9"/>
        <v>Umiarkowanie trudny</v>
      </c>
      <c r="AT75" s="8" t="str">
        <f t="shared" si="10"/>
        <v>Niżej zadawalającym</v>
      </c>
    </row>
    <row r="76" spans="1:46" ht="35.25" customHeight="1">
      <c r="A76" s="14" t="s">
        <v>54</v>
      </c>
      <c r="C76" s="14">
        <f>SUM(C4:C75)</f>
        <v>70</v>
      </c>
      <c r="D76" s="14">
        <f aca="true" t="shared" si="20" ref="D76:AI76">SUM(D4:D75)</f>
        <v>70</v>
      </c>
      <c r="E76" s="14">
        <f t="shared" si="20"/>
        <v>54</v>
      </c>
      <c r="F76" s="14">
        <f t="shared" si="20"/>
        <v>54</v>
      </c>
      <c r="G76" s="14">
        <f t="shared" si="20"/>
        <v>55</v>
      </c>
      <c r="H76" s="14">
        <f t="shared" si="20"/>
        <v>56</v>
      </c>
      <c r="I76" s="14">
        <f t="shared" si="20"/>
        <v>26</v>
      </c>
      <c r="J76" s="14">
        <f t="shared" si="20"/>
        <v>70</v>
      </c>
      <c r="K76" s="14">
        <f t="shared" si="20"/>
        <v>58</v>
      </c>
      <c r="L76" s="14">
        <f t="shared" si="20"/>
        <v>50</v>
      </c>
      <c r="M76" s="14">
        <f t="shared" si="20"/>
        <v>66</v>
      </c>
      <c r="N76" s="14">
        <f t="shared" si="20"/>
        <v>46</v>
      </c>
      <c r="O76" s="14">
        <f t="shared" si="20"/>
        <v>93</v>
      </c>
      <c r="P76" s="14">
        <f t="shared" si="20"/>
        <v>164</v>
      </c>
      <c r="Q76" s="14">
        <f t="shared" si="20"/>
        <v>68</v>
      </c>
      <c r="R76" s="14">
        <f t="shared" si="20"/>
        <v>63</v>
      </c>
      <c r="S76" s="14">
        <f t="shared" si="20"/>
        <v>42</v>
      </c>
      <c r="T76" s="14">
        <f t="shared" si="20"/>
        <v>46</v>
      </c>
      <c r="U76" s="14">
        <f t="shared" si="20"/>
        <v>59</v>
      </c>
      <c r="V76" s="14">
        <f t="shared" si="20"/>
        <v>22</v>
      </c>
      <c r="W76" s="14">
        <f t="shared" si="20"/>
        <v>56</v>
      </c>
      <c r="X76" s="14">
        <f t="shared" si="20"/>
        <v>39</v>
      </c>
      <c r="Y76" s="14">
        <f t="shared" si="20"/>
        <v>63</v>
      </c>
      <c r="Z76" s="14">
        <f t="shared" si="20"/>
        <v>52</v>
      </c>
      <c r="AA76" s="14">
        <f t="shared" si="20"/>
        <v>50</v>
      </c>
      <c r="AB76" s="14">
        <f t="shared" si="20"/>
        <v>49</v>
      </c>
      <c r="AC76" s="14">
        <f t="shared" si="20"/>
        <v>43</v>
      </c>
      <c r="AD76" s="14">
        <f t="shared" si="20"/>
        <v>60</v>
      </c>
      <c r="AE76" s="14">
        <f t="shared" si="20"/>
        <v>47</v>
      </c>
      <c r="AF76" s="14">
        <f t="shared" si="20"/>
        <v>95</v>
      </c>
      <c r="AG76" s="14">
        <f t="shared" si="20"/>
        <v>119</v>
      </c>
      <c r="AH76" s="14">
        <f t="shared" si="20"/>
        <v>121</v>
      </c>
      <c r="AI76" s="14">
        <f t="shared" si="20"/>
        <v>2026</v>
      </c>
      <c r="AJ76" s="15">
        <f>(AI76/$D$1)</f>
        <v>0.6863143631436315</v>
      </c>
      <c r="AK76" s="7" t="str">
        <f t="shared" si="3"/>
        <v>Umiarkowanie trudny</v>
      </c>
      <c r="AL76" s="8" t="str">
        <f t="shared" si="4"/>
        <v>Niżej zadawalającym</v>
      </c>
      <c r="AM76" s="20">
        <f t="shared" si="0"/>
        <v>1151</v>
      </c>
      <c r="AN76" s="15">
        <f>AM76/($AM$3*B2)</f>
        <v>0.7612433862433863</v>
      </c>
      <c r="AO76" s="7" t="str">
        <f t="shared" si="6"/>
        <v>Umiarkowanie trudny</v>
      </c>
      <c r="AP76" s="8" t="str">
        <f t="shared" si="7"/>
        <v>Zadawalającym</v>
      </c>
      <c r="AQ76" s="20">
        <f t="shared" si="1"/>
        <v>875</v>
      </c>
      <c r="AR76" s="15">
        <f>AQ76/($AQ$3*B2)</f>
        <v>0.6076388888888888</v>
      </c>
      <c r="AS76" s="7" t="str">
        <f t="shared" si="9"/>
        <v>Umiarkowanie trudny</v>
      </c>
      <c r="AT76" s="8" t="str">
        <f t="shared" si="10"/>
        <v>Niżej zadawalającym</v>
      </c>
    </row>
    <row r="77" spans="1:35" ht="14.25">
      <c r="A77" s="14" t="s">
        <v>50</v>
      </c>
      <c r="C77" s="15">
        <f>C76/($B$2*C$3)</f>
        <v>0.9722222222222222</v>
      </c>
      <c r="D77" s="15">
        <f aca="true" t="shared" si="21" ref="D77:AI77">D76/($B$2*D$3)</f>
        <v>0.9722222222222222</v>
      </c>
      <c r="E77" s="15">
        <f t="shared" si="21"/>
        <v>0.75</v>
      </c>
      <c r="F77" s="15">
        <f t="shared" si="21"/>
        <v>0.75</v>
      </c>
      <c r="G77" s="15">
        <f t="shared" si="21"/>
        <v>0.7638888888888888</v>
      </c>
      <c r="H77" s="15">
        <f t="shared" si="21"/>
        <v>0.7777777777777778</v>
      </c>
      <c r="I77" s="15">
        <f t="shared" si="21"/>
        <v>0.3611111111111111</v>
      </c>
      <c r="J77" s="15">
        <f t="shared" si="21"/>
        <v>0.9722222222222222</v>
      </c>
      <c r="K77" s="15">
        <f t="shared" si="21"/>
        <v>0.8055555555555556</v>
      </c>
      <c r="L77" s="15">
        <f t="shared" si="21"/>
        <v>0.6944444444444444</v>
      </c>
      <c r="M77" s="15">
        <f t="shared" si="21"/>
        <v>0.9166666666666666</v>
      </c>
      <c r="N77" s="15">
        <f t="shared" si="21"/>
        <v>0.6388888888888888</v>
      </c>
      <c r="O77" s="15">
        <f t="shared" si="21"/>
        <v>0.6458333333333334</v>
      </c>
      <c r="P77" s="15">
        <f t="shared" si="21"/>
        <v>0.7592592592592593</v>
      </c>
      <c r="Q77" s="15">
        <f t="shared" si="21"/>
        <v>0.9444444444444444</v>
      </c>
      <c r="R77" s="15">
        <f t="shared" si="21"/>
        <v>0.875</v>
      </c>
      <c r="S77" s="15">
        <f t="shared" si="21"/>
        <v>0.5833333333333334</v>
      </c>
      <c r="T77" s="15">
        <f t="shared" si="21"/>
        <v>0.6388888888888888</v>
      </c>
      <c r="U77" s="15">
        <f t="shared" si="21"/>
        <v>0.8194444444444444</v>
      </c>
      <c r="V77" s="15">
        <f t="shared" si="21"/>
        <v>0.3055555555555556</v>
      </c>
      <c r="W77" s="15">
        <f t="shared" si="21"/>
        <v>0.7777777777777778</v>
      </c>
      <c r="X77" s="15">
        <f t="shared" si="21"/>
        <v>0.5416666666666666</v>
      </c>
      <c r="Y77" s="15">
        <f t="shared" si="21"/>
        <v>0.875</v>
      </c>
      <c r="Z77" s="15">
        <f t="shared" si="21"/>
        <v>0.7222222222222222</v>
      </c>
      <c r="AA77" s="15">
        <f t="shared" si="21"/>
        <v>0.6944444444444444</v>
      </c>
      <c r="AB77" s="15">
        <f t="shared" si="21"/>
        <v>0.6805555555555556</v>
      </c>
      <c r="AC77" s="15">
        <f t="shared" si="21"/>
        <v>0.5972222222222222</v>
      </c>
      <c r="AD77" s="15">
        <f t="shared" si="21"/>
        <v>0.8333333333333334</v>
      </c>
      <c r="AE77" s="15">
        <f t="shared" si="21"/>
        <v>0.6527777777777778</v>
      </c>
      <c r="AF77" s="15">
        <f t="shared" si="21"/>
        <v>0.6597222222222222</v>
      </c>
      <c r="AG77" s="15">
        <f t="shared" si="21"/>
        <v>0.5509259259259259</v>
      </c>
      <c r="AH77" s="15">
        <f t="shared" si="21"/>
        <v>0.4201388888888889</v>
      </c>
      <c r="AI77" s="15">
        <f t="shared" si="21"/>
        <v>0.6863143631436315</v>
      </c>
    </row>
    <row r="78" spans="2:35" ht="25.5">
      <c r="B78" s="17" t="s">
        <v>55</v>
      </c>
      <c r="C78" s="16" t="str">
        <f>IF(C77&lt;=0.199,"Bardzo trudna",IF(C77&lt;=0.499,"Trudna",IF(C77&lt;=0.699,"Umiarkowanie trudna",IF(C77&lt;=0.799,"Łatwa",IF(C77&lt;=0.899,"Łatwa","Bardzo łatwa")))))</f>
        <v>Bardzo łatwa</v>
      </c>
      <c r="D78" s="16" t="str">
        <f aca="true" t="shared" si="22" ref="D78:M78">IF(D77&lt;=0.199,"Bardzo trudna",IF(D77&lt;=0.499,"Trudna",IF(D77&lt;=0.699,"Umiarkowanie trudna",IF(D77&lt;=0.799,"Łatwa",IF(D77&lt;=0.899,"Łatwa","Bardzo łatwa")))))</f>
        <v>Bardzo łatwa</v>
      </c>
      <c r="E78" s="16" t="str">
        <f t="shared" si="22"/>
        <v>Łatwa</v>
      </c>
      <c r="F78" s="16" t="str">
        <f t="shared" si="22"/>
        <v>Łatwa</v>
      </c>
      <c r="G78" s="16" t="str">
        <f t="shared" si="22"/>
        <v>Łatwa</v>
      </c>
      <c r="H78" s="16" t="str">
        <f t="shared" si="22"/>
        <v>Łatwa</v>
      </c>
      <c r="I78" s="16" t="str">
        <f t="shared" si="22"/>
        <v>Trudna</v>
      </c>
      <c r="J78" s="16" t="str">
        <f t="shared" si="22"/>
        <v>Bardzo łatwa</v>
      </c>
      <c r="K78" s="16" t="str">
        <f t="shared" si="22"/>
        <v>Łatwa</v>
      </c>
      <c r="L78" s="16" t="str">
        <f t="shared" si="22"/>
        <v>Umiarkowanie trudna</v>
      </c>
      <c r="M78" s="16" t="str">
        <f t="shared" si="22"/>
        <v>Bardzo łatwa</v>
      </c>
      <c r="N78" s="16" t="str">
        <f aca="true" t="shared" si="23" ref="N78:AH78">IF(N77&lt;=0.199,"Bardzo trudna",IF(N77&lt;=0.499,"Trudna",IF(N77&lt;=0.699,"Umiarkowanie trudna",IF(N77&lt;=0.799,"Łatwa",IF(N77&lt;=0.899,"Łatwa","Bardzo łatwa")))))</f>
        <v>Umiarkowanie trudna</v>
      </c>
      <c r="O78" s="16" t="str">
        <f t="shared" si="23"/>
        <v>Umiarkowanie trudna</v>
      </c>
      <c r="P78" s="16" t="str">
        <f t="shared" si="23"/>
        <v>Łatwa</v>
      </c>
      <c r="Q78" s="16" t="str">
        <f t="shared" si="23"/>
        <v>Bardzo łatwa</v>
      </c>
      <c r="R78" s="16" t="str">
        <f t="shared" si="23"/>
        <v>Łatwa</v>
      </c>
      <c r="S78" s="16" t="str">
        <f t="shared" si="23"/>
        <v>Umiarkowanie trudna</v>
      </c>
      <c r="T78" s="16" t="str">
        <f t="shared" si="23"/>
        <v>Umiarkowanie trudna</v>
      </c>
      <c r="U78" s="16" t="str">
        <f t="shared" si="23"/>
        <v>Łatwa</v>
      </c>
      <c r="V78" s="16" t="str">
        <f t="shared" si="23"/>
        <v>Trudna</v>
      </c>
      <c r="W78" s="16" t="str">
        <f t="shared" si="23"/>
        <v>Łatwa</v>
      </c>
      <c r="X78" s="16" t="str">
        <f t="shared" si="23"/>
        <v>Umiarkowanie trudna</v>
      </c>
      <c r="Y78" s="16" t="str">
        <f t="shared" si="23"/>
        <v>Łatwa</v>
      </c>
      <c r="Z78" s="16" t="str">
        <f t="shared" si="23"/>
        <v>Łatwa</v>
      </c>
      <c r="AA78" s="16" t="str">
        <f t="shared" si="23"/>
        <v>Umiarkowanie trudna</v>
      </c>
      <c r="AB78" s="16" t="str">
        <f t="shared" si="23"/>
        <v>Umiarkowanie trudna</v>
      </c>
      <c r="AC78" s="16" t="str">
        <f t="shared" si="23"/>
        <v>Umiarkowanie trudna</v>
      </c>
      <c r="AD78" s="16" t="str">
        <f t="shared" si="23"/>
        <v>Łatwa</v>
      </c>
      <c r="AE78" s="16" t="str">
        <f t="shared" si="23"/>
        <v>Umiarkowanie trudna</v>
      </c>
      <c r="AF78" s="16" t="str">
        <f t="shared" si="23"/>
        <v>Umiarkowanie trudna</v>
      </c>
      <c r="AG78" s="16" t="str">
        <f t="shared" si="23"/>
        <v>Umiarkowanie trudna</v>
      </c>
      <c r="AH78" s="16" t="str">
        <f t="shared" si="23"/>
        <v>Trudna</v>
      </c>
      <c r="AI78" s="15"/>
    </row>
    <row r="79" spans="2:35" ht="51">
      <c r="B79" s="17" t="s">
        <v>56</v>
      </c>
      <c r="C79" s="16" t="str">
        <f>IF(C77&lt;=0.199,"Bardzo niskim",IF(C77&lt;=0.499,"Niskim",IF(C77&lt;=0.699,"Niżej zadawalającym",IF(C77&lt;=0.799,"Zadawalającym",IF(C77&lt;=0.899,"Dobrym","Bardzo dobrym")))))</f>
        <v>Bardzo dobrym</v>
      </c>
      <c r="D79" s="16" t="str">
        <f aca="true" t="shared" si="24" ref="D79:M79">IF(D77&lt;=0.199,"Bardzo niskim",IF(D77&lt;=0.499,"Niskim",IF(D77&lt;=0.699,"Niżej zadawalającym",IF(D77&lt;=0.799,"Zadawalającym",IF(D77&lt;=0.899,"Dobrym","Bardzo dobrym")))))</f>
        <v>Bardzo dobrym</v>
      </c>
      <c r="E79" s="16" t="str">
        <f t="shared" si="24"/>
        <v>Zadawalającym</v>
      </c>
      <c r="F79" s="16" t="str">
        <f t="shared" si="24"/>
        <v>Zadawalającym</v>
      </c>
      <c r="G79" s="16" t="str">
        <f t="shared" si="24"/>
        <v>Zadawalającym</v>
      </c>
      <c r="H79" s="16" t="str">
        <f t="shared" si="24"/>
        <v>Zadawalającym</v>
      </c>
      <c r="I79" s="16" t="str">
        <f t="shared" si="24"/>
        <v>Niskim</v>
      </c>
      <c r="J79" s="16" t="str">
        <f t="shared" si="24"/>
        <v>Bardzo dobrym</v>
      </c>
      <c r="K79" s="16" t="str">
        <f t="shared" si="24"/>
        <v>Dobrym</v>
      </c>
      <c r="L79" s="16" t="str">
        <f t="shared" si="24"/>
        <v>Niżej zadawalającym</v>
      </c>
      <c r="M79" s="16" t="str">
        <f t="shared" si="24"/>
        <v>Bardzo dobrym</v>
      </c>
      <c r="N79" s="16" t="str">
        <f aca="true" t="shared" si="25" ref="N79:AH79">IF(N77&lt;=0.199,"Bardzo niskim",IF(N77&lt;=0.499,"Niskim",IF(N77&lt;=0.699,"Niżej zadawalającym",IF(N77&lt;=0.799,"Zadawalającym",IF(N77&lt;=0.899,"Dobrym","Bardzo dobrym")))))</f>
        <v>Niżej zadawalającym</v>
      </c>
      <c r="O79" s="16" t="str">
        <f t="shared" si="25"/>
        <v>Niżej zadawalającym</v>
      </c>
      <c r="P79" s="16" t="str">
        <f t="shared" si="25"/>
        <v>Zadawalającym</v>
      </c>
      <c r="Q79" s="16" t="str">
        <f t="shared" si="25"/>
        <v>Bardzo dobrym</v>
      </c>
      <c r="R79" s="16" t="str">
        <f t="shared" si="25"/>
        <v>Dobrym</v>
      </c>
      <c r="S79" s="16" t="str">
        <f t="shared" si="25"/>
        <v>Niżej zadawalającym</v>
      </c>
      <c r="T79" s="16" t="str">
        <f t="shared" si="25"/>
        <v>Niżej zadawalającym</v>
      </c>
      <c r="U79" s="16" t="str">
        <f t="shared" si="25"/>
        <v>Dobrym</v>
      </c>
      <c r="V79" s="16" t="str">
        <f t="shared" si="25"/>
        <v>Niskim</v>
      </c>
      <c r="W79" s="16" t="str">
        <f t="shared" si="25"/>
        <v>Zadawalającym</v>
      </c>
      <c r="X79" s="16" t="str">
        <f t="shared" si="25"/>
        <v>Niżej zadawalającym</v>
      </c>
      <c r="Y79" s="16" t="str">
        <f t="shared" si="25"/>
        <v>Dobrym</v>
      </c>
      <c r="Z79" s="16" t="str">
        <f t="shared" si="25"/>
        <v>Zadawalającym</v>
      </c>
      <c r="AA79" s="16" t="str">
        <f t="shared" si="25"/>
        <v>Niżej zadawalającym</v>
      </c>
      <c r="AB79" s="16" t="str">
        <f t="shared" si="25"/>
        <v>Niżej zadawalającym</v>
      </c>
      <c r="AC79" s="16" t="str">
        <f t="shared" si="25"/>
        <v>Niżej zadawalającym</v>
      </c>
      <c r="AD79" s="16" t="str">
        <f t="shared" si="25"/>
        <v>Dobrym</v>
      </c>
      <c r="AE79" s="16" t="str">
        <f t="shared" si="25"/>
        <v>Niżej zadawalającym</v>
      </c>
      <c r="AF79" s="16" t="str">
        <f t="shared" si="25"/>
        <v>Niżej zadawalającym</v>
      </c>
      <c r="AG79" s="16" t="str">
        <f t="shared" si="25"/>
        <v>Niżej zadawalającym</v>
      </c>
      <c r="AH79" s="16" t="str">
        <f t="shared" si="25"/>
        <v>Niskim</v>
      </c>
      <c r="AI79" s="15"/>
    </row>
    <row r="80" spans="2:35" ht="51">
      <c r="B80" s="17" t="s">
        <v>57</v>
      </c>
      <c r="C80" s="16" t="str">
        <f>IF(C77&lt;=0.499,"PROBLEM",IF(C77&lt;=0.699,"Średnio opanowaną","MOCNĄ STRONĘ"))</f>
        <v>MOCNĄ STRONĘ</v>
      </c>
      <c r="D80" s="16" t="str">
        <f aca="true" t="shared" si="26" ref="D80:M80">IF(D77&lt;=0.499,"PROBLEM",IF(D77&lt;=0.699,"Średnio opanowaną","MOCNĄ STRONĘ"))</f>
        <v>MOCNĄ STRONĘ</v>
      </c>
      <c r="E80" s="16" t="str">
        <f t="shared" si="26"/>
        <v>MOCNĄ STRONĘ</v>
      </c>
      <c r="F80" s="16" t="str">
        <f t="shared" si="26"/>
        <v>MOCNĄ STRONĘ</v>
      </c>
      <c r="G80" s="16" t="str">
        <f t="shared" si="26"/>
        <v>MOCNĄ STRONĘ</v>
      </c>
      <c r="H80" s="16" t="str">
        <f t="shared" si="26"/>
        <v>MOCNĄ STRONĘ</v>
      </c>
      <c r="I80" s="16" t="str">
        <f t="shared" si="26"/>
        <v>PROBLEM</v>
      </c>
      <c r="J80" s="16" t="str">
        <f t="shared" si="26"/>
        <v>MOCNĄ STRONĘ</v>
      </c>
      <c r="K80" s="16" t="str">
        <f t="shared" si="26"/>
        <v>MOCNĄ STRONĘ</v>
      </c>
      <c r="L80" s="16" t="str">
        <f t="shared" si="26"/>
        <v>Średnio opanowaną</v>
      </c>
      <c r="M80" s="16" t="str">
        <f t="shared" si="26"/>
        <v>MOCNĄ STRONĘ</v>
      </c>
      <c r="N80" s="16" t="str">
        <f aca="true" t="shared" si="27" ref="N80:AH80">IF(N77&lt;=0.499,"PROBLEM",IF(N77&lt;=0.699,"Średnio opanowaną","MOCNĄ STRONĘ"))</f>
        <v>Średnio opanowaną</v>
      </c>
      <c r="O80" s="16" t="str">
        <f t="shared" si="27"/>
        <v>Średnio opanowaną</v>
      </c>
      <c r="P80" s="16" t="str">
        <f t="shared" si="27"/>
        <v>MOCNĄ STRONĘ</v>
      </c>
      <c r="Q80" s="16" t="str">
        <f t="shared" si="27"/>
        <v>MOCNĄ STRONĘ</v>
      </c>
      <c r="R80" s="16" t="str">
        <f t="shared" si="27"/>
        <v>MOCNĄ STRONĘ</v>
      </c>
      <c r="S80" s="16" t="str">
        <f t="shared" si="27"/>
        <v>Średnio opanowaną</v>
      </c>
      <c r="T80" s="16" t="str">
        <f t="shared" si="27"/>
        <v>Średnio opanowaną</v>
      </c>
      <c r="U80" s="16" t="str">
        <f t="shared" si="27"/>
        <v>MOCNĄ STRONĘ</v>
      </c>
      <c r="V80" s="16" t="str">
        <f t="shared" si="27"/>
        <v>PROBLEM</v>
      </c>
      <c r="W80" s="16" t="str">
        <f t="shared" si="27"/>
        <v>MOCNĄ STRONĘ</v>
      </c>
      <c r="X80" s="16" t="str">
        <f t="shared" si="27"/>
        <v>Średnio opanowaną</v>
      </c>
      <c r="Y80" s="16" t="str">
        <f t="shared" si="27"/>
        <v>MOCNĄ STRONĘ</v>
      </c>
      <c r="Z80" s="16" t="str">
        <f t="shared" si="27"/>
        <v>MOCNĄ STRONĘ</v>
      </c>
      <c r="AA80" s="16" t="str">
        <f t="shared" si="27"/>
        <v>Średnio opanowaną</v>
      </c>
      <c r="AB80" s="16" t="str">
        <f t="shared" si="27"/>
        <v>Średnio opanowaną</v>
      </c>
      <c r="AC80" s="16" t="str">
        <f t="shared" si="27"/>
        <v>Średnio opanowaną</v>
      </c>
      <c r="AD80" s="16" t="str">
        <f t="shared" si="27"/>
        <v>MOCNĄ STRONĘ</v>
      </c>
      <c r="AE80" s="16" t="str">
        <f t="shared" si="27"/>
        <v>Średnio opanowaną</v>
      </c>
      <c r="AF80" s="16" t="str">
        <f t="shared" si="27"/>
        <v>Średnio opanowaną</v>
      </c>
      <c r="AG80" s="16" t="str">
        <f t="shared" si="27"/>
        <v>Średnio opanowaną</v>
      </c>
      <c r="AH80" s="16" t="str">
        <f t="shared" si="27"/>
        <v>PROBLEM</v>
      </c>
      <c r="AI80" s="15"/>
    </row>
    <row r="81" spans="2:4" ht="14.25">
      <c r="B81" s="14" t="s">
        <v>66</v>
      </c>
      <c r="C81" s="14" t="s">
        <v>67</v>
      </c>
      <c r="D81" s="14" t="s">
        <v>68</v>
      </c>
    </row>
    <row r="82" spans="1:4" ht="14.25">
      <c r="A82" s="18" t="s">
        <v>39</v>
      </c>
      <c r="B82" s="15">
        <f>AI77</f>
        <v>0.6863143631436315</v>
      </c>
      <c r="C82" s="15">
        <f>AN76</f>
        <v>0.7612433862433863</v>
      </c>
      <c r="D82" s="15">
        <f>AR76</f>
        <v>0.6076388888888888</v>
      </c>
    </row>
    <row r="83" spans="1:4" ht="14.25">
      <c r="A83" s="18" t="s">
        <v>58</v>
      </c>
      <c r="B83" s="14">
        <f>_xlfn.MODE.SNGL(AI4:AI75)</f>
        <v>24</v>
      </c>
      <c r="C83" s="14">
        <f>_xlfn.MODE.SNGL(AM4:AM75)</f>
        <v>17</v>
      </c>
      <c r="D83" s="14">
        <f>_xlfn.MODE.SNGL(AQ4:AQ75)</f>
        <v>20</v>
      </c>
    </row>
    <row r="84" spans="1:4" ht="14.25">
      <c r="A84" s="18" t="s">
        <v>59</v>
      </c>
      <c r="B84" s="14">
        <f>MEDIAN(AI4:AI75)</f>
        <v>28</v>
      </c>
      <c r="C84" s="15">
        <f>MEDIAN(AM4:AM75)</f>
        <v>17</v>
      </c>
      <c r="D84" s="21">
        <f>MEDIAN(AQ4:AQ75)</f>
        <v>11.5</v>
      </c>
    </row>
    <row r="85" spans="1:4" ht="14.25">
      <c r="A85" s="18" t="s">
        <v>60</v>
      </c>
      <c r="B85" s="15">
        <f>AVERAGE(AI4:AI75)</f>
        <v>28.13888888888889</v>
      </c>
      <c r="C85" s="15">
        <f>AVERAGE(AM4:AM75)</f>
        <v>15.98611111111111</v>
      </c>
      <c r="D85" s="15">
        <f>AVERAGE(AQ4:AQ75)</f>
        <v>12.152777777777779</v>
      </c>
    </row>
    <row r="86" spans="1:4" ht="14.25">
      <c r="A86" s="18" t="s">
        <v>61</v>
      </c>
      <c r="B86" s="15">
        <f>MAX(AI4:AI75)</f>
        <v>41</v>
      </c>
      <c r="C86" s="15">
        <f>MAX(AM4:AM75)</f>
        <v>21</v>
      </c>
      <c r="D86" s="15">
        <f>MAX(AQ4:AQ75)</f>
        <v>20</v>
      </c>
    </row>
    <row r="87" spans="1:4" ht="14.25">
      <c r="A87" s="18" t="s">
        <v>62</v>
      </c>
      <c r="B87" s="15">
        <f>MIN(AI4:AI75)</f>
        <v>11</v>
      </c>
      <c r="C87" s="15">
        <f>MIN(AM4:AM75)</f>
        <v>7</v>
      </c>
      <c r="D87" s="15">
        <f>MIN(AQ4:AQ75)</f>
        <v>3</v>
      </c>
    </row>
    <row r="88" spans="1:4" ht="14.25">
      <c r="A88" s="18" t="s">
        <v>63</v>
      </c>
      <c r="B88" s="15">
        <f>B86-B87</f>
        <v>30</v>
      </c>
      <c r="C88" s="15">
        <f>C86-C87</f>
        <v>14</v>
      </c>
      <c r="D88" s="15">
        <f>D86-D87</f>
        <v>17</v>
      </c>
    </row>
    <row r="89" spans="1:4" ht="14.25">
      <c r="A89" s="18" t="s">
        <v>64</v>
      </c>
      <c r="B89" s="15">
        <f>_xlfn.VAR.P(AI4:AI75)</f>
        <v>72.23070987654322</v>
      </c>
      <c r="C89" s="15">
        <f>_xlfn.VAR.P(AM4:AM75)</f>
        <v>12.735918209876543</v>
      </c>
      <c r="D89" s="15">
        <f>_xlfn.VAR.P(AQ4:AQ75)</f>
        <v>30.740547839506174</v>
      </c>
    </row>
    <row r="90" spans="1:4" ht="14.25">
      <c r="A90" s="18" t="s">
        <v>65</v>
      </c>
      <c r="B90" s="15">
        <f>_xlfn.STDEV.P(AI4:AI75)</f>
        <v>8.498865211105729</v>
      </c>
      <c r="C90" s="15">
        <f>_xlfn.STDEV.P(AM4:AM75)</f>
        <v>3.5687418244917275</v>
      </c>
      <c r="D90" s="15">
        <f>_xlfn.STDEV.P(AQ4:AQ75)</f>
        <v>5.544415915090261</v>
      </c>
    </row>
    <row r="65476" ht="14.25">
      <c r="AI65476" s="14">
        <f>SUM(AI3:AI65475)</f>
        <v>4093.6863143631435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>
        <v>1</v>
      </c>
      <c r="B2" s="27">
        <f>'Analiza czynności '!C77</f>
        <v>0.9722222222222222</v>
      </c>
      <c r="C2" s="28" t="str">
        <f>IF(B2&lt;=0.19,"Bardzo trudna",IF(B2&lt;0.5,"Trudna",IF(B2&lt;=0.69,"Umiarkowanie trudna",IF(B2&lt;=0.79,"Łatwa",IF(B2&lt;=0.89,"Łatwa","Bardzo łatwa")))))</f>
        <v>Bardzo łatwa</v>
      </c>
      <c r="D2" s="29" t="str">
        <f>IF(B2&lt;=0.19,"Bardzo niskim",IF(B2&lt;0.5,"Niskim",IF(B2&lt;=0.69,"Niżej zadawalającym",IF(B2&lt;=0.79,"Zadawalającym",IF(B2&lt;=0.89,"Dobrym","Bardzo dobrym")))))</f>
        <v>Bardzo dobrym</v>
      </c>
      <c r="E2" s="30" t="str">
        <f>IF(B2&lt;=0.499,"PROBLEM",IF(B2&lt;=0.699,"Średnio opanowaną","MOCNĄ STRONĘ"))</f>
        <v>MOCNĄ STRONĘ</v>
      </c>
    </row>
    <row r="3" spans="1:5" ht="29.25" customHeight="1">
      <c r="A3" s="26">
        <v>2</v>
      </c>
      <c r="B3" s="27">
        <f>'Analiza czynności '!D77</f>
        <v>0.9722222222222222</v>
      </c>
      <c r="C3" s="28" t="str">
        <f>IF(B3&lt;=0.19,"Bardzo trudna",IF(B3&lt;0.5,"Trudna",IF(B3&lt;=0.69,"Umiarkowanie trudna",IF(B3&lt;=0.79,"Łatwa",IF(B3&lt;=0.89,"Łatwa","Bardzo łatwa")))))</f>
        <v>Bardzo łatwa</v>
      </c>
      <c r="D3" s="29" t="str">
        <f>IF(B3&lt;=0.19,"Bardzo niskim",IF(B3&lt;0.5,"Niskim",IF(B3&lt;=0.69,"Niżej zadawalającym",IF(B3&lt;=0.79,"Zadawalającym",IF(B3&lt;=0.89,"Dobrym","Bardzo dobrym")))))</f>
        <v>Bardzo dobrym</v>
      </c>
      <c r="E3" s="30" t="str">
        <f>IF(B3&lt;=0.499,"PROBLEM",IF(B3&lt;=0.699,"Średnio opanowaną","MOCNĄ STRONĘ"))</f>
        <v>MOCNĄ STRONĘ</v>
      </c>
    </row>
    <row r="4" spans="1:5" ht="29.25" customHeight="1">
      <c r="A4" s="26">
        <v>3</v>
      </c>
      <c r="B4" s="27">
        <f>'Analiza czynności '!E77</f>
        <v>0.75</v>
      </c>
      <c r="C4" s="28" t="str">
        <f>IF(B4&lt;=0.19,"Bardzo trudna",IF(B4&lt;0.5,"Trudna",IF(B4&lt;=0.69,"Umiarkowanie trudna",IF(B4&lt;=0.79,"Łatwa",IF(B4&lt;=0.89,"Łatwa","Bardzo łatwa")))))</f>
        <v>Łatwa</v>
      </c>
      <c r="D4" s="29" t="str">
        <f>IF(B4&lt;=0.19,"Bardzo niskim",IF(B4&lt;0.5,"Niskim",IF(B4&lt;=0.69,"Niżej zadawalającym",IF(B4&lt;=0.79,"Zadawalającym",IF(B4&lt;=0.89,"Dobrym","Bardzo dobrym")))))</f>
        <v>Zadawalającym</v>
      </c>
      <c r="E4" s="30" t="str">
        <f>IF(B4&lt;=0.499,"PROBLEM",IF(B4&lt;=0.699,"Średnio opanowaną","MOCNĄ STRONĘ"))</f>
        <v>MOCNĄ STRONĘ</v>
      </c>
    </row>
    <row r="5" spans="1:5" ht="29.25" customHeight="1">
      <c r="A5" s="26">
        <v>4</v>
      </c>
      <c r="B5" s="27">
        <f>'Analiza czynności '!F77</f>
        <v>0.75</v>
      </c>
      <c r="C5" s="28" t="str">
        <f>IF(B5&lt;=0.19,"Bardzo trudna",IF(B5&lt;0.5,"Trudna",IF(B5&lt;=0.69,"Umiarkowanie trudna",IF(B5&lt;=0.79,"Łatwa",IF(B5&lt;=0.89,"Łatwa","Bardzo łatwa")))))</f>
        <v>Łatwa</v>
      </c>
      <c r="D5" s="29" t="str">
        <f>IF(B5&lt;=0.19,"Bardzo niskim",IF(B5&lt;0.5,"Niskim",IF(B5&lt;=0.69,"Niżej zadawalającym",IF(B5&lt;=0.79,"Zadawalającym",IF(B5&lt;=0.89,"Dobrym","Bardzo dobrym")))))</f>
        <v>Zadawalającym</v>
      </c>
      <c r="E5" s="30" t="str">
        <f>IF(B5&lt;=0.499,"PROBLEM",IF(B5&lt;=0.699,"Średnio opanowaną","MOCNĄ STRONĘ"))</f>
        <v>MOCNĄ STRONĘ</v>
      </c>
    </row>
    <row r="6" spans="1:5" ht="29.25" customHeight="1">
      <c r="A6" s="26">
        <v>5</v>
      </c>
      <c r="B6" s="27">
        <f>'Analiza czynności '!G77</f>
        <v>0.7638888888888888</v>
      </c>
      <c r="C6" s="28" t="str">
        <f aca="true" t="shared" si="0" ref="C6:C28">IF(B5&lt;=0.19,"Bardzo trudna",IF(B5&lt;0.5,"Trudna",IF(B5&lt;=0.69,"Umiarkowanie trudna",IF(B5&lt;=0.79,"Łatwa",IF(B5&lt;=0.89,"Łatwa","Bardzo łatwa")))))</f>
        <v>Łatwa</v>
      </c>
      <c r="D6" s="29" t="str">
        <f aca="true" t="shared" si="1" ref="D6:D33">IF(B5&lt;=0.19,"Bardzo niskim",IF(B5&lt;0.5,"Niskim",IF(B5&lt;=0.69,"Niżej zadawalającym",IF(B5&lt;=0.79,"Zadawalającym",IF(B5&lt;=0.89,"Dobrym","Bardzo dobrym")))))</f>
        <v>Zadawalającym</v>
      </c>
      <c r="E6" s="30" t="str">
        <f aca="true" t="shared" si="2" ref="E6:E33">IF(B5&lt;=0.499,"PROBLEM",IF(B5&lt;=0.699,"Średnio opanowaną","MOCNĄ STRONĘ"))</f>
        <v>MOCNĄ STRONĘ</v>
      </c>
    </row>
    <row r="7" spans="1:5" ht="29.25" customHeight="1">
      <c r="A7" s="26" t="s">
        <v>71</v>
      </c>
      <c r="B7" s="27">
        <f>'Analiza czynności '!H77</f>
        <v>0.7777777777777778</v>
      </c>
      <c r="C7" s="28" t="str">
        <f t="shared" si="0"/>
        <v>Łatwa</v>
      </c>
      <c r="D7" s="29" t="str">
        <f t="shared" si="1"/>
        <v>Zadawalającym</v>
      </c>
      <c r="E7" s="30" t="str">
        <f t="shared" si="2"/>
        <v>MOCNĄ STRONĘ</v>
      </c>
    </row>
    <row r="8" spans="1:5" ht="29.25" customHeight="1">
      <c r="A8" s="26" t="s">
        <v>83</v>
      </c>
      <c r="B8" s="27">
        <f>'Analiza czynności '!I77</f>
        <v>0.3611111111111111</v>
      </c>
      <c r="C8" s="28" t="str">
        <f t="shared" si="0"/>
        <v>Łatwa</v>
      </c>
      <c r="D8" s="29" t="str">
        <f t="shared" si="1"/>
        <v>Zadawalającym</v>
      </c>
      <c r="E8" s="30" t="str">
        <f t="shared" si="2"/>
        <v>MOCNĄ STRONĘ</v>
      </c>
    </row>
    <row r="9" spans="1:5" ht="29.25" customHeight="1">
      <c r="A9" s="26">
        <v>7</v>
      </c>
      <c r="B9" s="27">
        <f>'Analiza czynności '!J77</f>
        <v>0.9722222222222222</v>
      </c>
      <c r="C9" s="28" t="str">
        <f t="shared" si="0"/>
        <v>Trudna</v>
      </c>
      <c r="D9" s="29" t="str">
        <f t="shared" si="1"/>
        <v>Niskim</v>
      </c>
      <c r="E9" s="30" t="str">
        <f t="shared" si="2"/>
        <v>PROBLEM</v>
      </c>
    </row>
    <row r="10" spans="1:5" ht="29.25" customHeight="1">
      <c r="A10" s="26">
        <v>8</v>
      </c>
      <c r="B10" s="27">
        <f>'Analiza czynności '!K77</f>
        <v>0.8055555555555556</v>
      </c>
      <c r="C10" s="28" t="str">
        <f t="shared" si="0"/>
        <v>Bardzo łatwa</v>
      </c>
      <c r="D10" s="29" t="str">
        <f t="shared" si="1"/>
        <v>Bardzo dobrym</v>
      </c>
      <c r="E10" s="30" t="str">
        <f t="shared" si="2"/>
        <v>MOCNĄ STRONĘ</v>
      </c>
    </row>
    <row r="11" spans="1:5" ht="29.25" customHeight="1">
      <c r="A11" s="26">
        <v>9</v>
      </c>
      <c r="B11" s="27">
        <f>'Analiza czynności '!L77</f>
        <v>0.6944444444444444</v>
      </c>
      <c r="C11" s="28" t="str">
        <f t="shared" si="0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>
        <v>10</v>
      </c>
      <c r="B12" s="27">
        <f>'Analiza czynności '!M77</f>
        <v>0.9166666666666666</v>
      </c>
      <c r="C12" s="28" t="str">
        <f t="shared" si="0"/>
        <v>Łatwa</v>
      </c>
      <c r="D12" s="29" t="str">
        <f t="shared" si="1"/>
        <v>Zadawalającym</v>
      </c>
      <c r="E12" s="30" t="str">
        <f t="shared" si="2"/>
        <v>Średnio opanowaną</v>
      </c>
    </row>
    <row r="13" spans="1:5" ht="29.25" customHeight="1">
      <c r="A13" s="26">
        <v>11</v>
      </c>
      <c r="B13" s="27">
        <f>'Analiza czynności '!N77</f>
        <v>0.6388888888888888</v>
      </c>
      <c r="C13" s="28" t="str">
        <f t="shared" si="0"/>
        <v>Bardzo łatwa</v>
      </c>
      <c r="D13" s="29" t="str">
        <f t="shared" si="1"/>
        <v>Bardzo dobrym</v>
      </c>
      <c r="E13" s="30" t="str">
        <f t="shared" si="2"/>
        <v>MOCNĄ STRONĘ</v>
      </c>
    </row>
    <row r="14" spans="1:5" ht="29.25" customHeight="1">
      <c r="A14" s="26">
        <v>12</v>
      </c>
      <c r="B14" s="27">
        <f>'Analiza czynności '!O77</f>
        <v>0.6458333333333334</v>
      </c>
      <c r="C14" s="28" t="str">
        <f t="shared" si="0"/>
        <v>Umiarkowanie trudna</v>
      </c>
      <c r="D14" s="29" t="str">
        <f t="shared" si="1"/>
        <v>Niżej zadawalającym</v>
      </c>
      <c r="E14" s="30" t="str">
        <f t="shared" si="2"/>
        <v>Średnio opanowaną</v>
      </c>
    </row>
    <row r="15" spans="1:5" ht="29.25" customHeight="1">
      <c r="A15" s="26" t="s">
        <v>84</v>
      </c>
      <c r="B15" s="27">
        <f>'Analiza czynności '!P77</f>
        <v>0.7592592592592593</v>
      </c>
      <c r="C15" s="28" t="str">
        <f t="shared" si="0"/>
        <v>Umiarkowanie trudna</v>
      </c>
      <c r="D15" s="29" t="str">
        <f t="shared" si="1"/>
        <v>Niżej zadawalającym</v>
      </c>
      <c r="E15" s="30" t="str">
        <f t="shared" si="2"/>
        <v>Średnio opanowaną</v>
      </c>
    </row>
    <row r="16" spans="1:5" ht="29.25" customHeight="1">
      <c r="A16" s="26" t="s">
        <v>85</v>
      </c>
      <c r="B16" s="27">
        <f>'Analiza czynności '!Q77</f>
        <v>0.9444444444444444</v>
      </c>
      <c r="C16" s="28" t="str">
        <f t="shared" si="0"/>
        <v>Łatwa</v>
      </c>
      <c r="D16" s="29" t="str">
        <f t="shared" si="1"/>
        <v>Zadawalającym</v>
      </c>
      <c r="E16" s="30" t="str">
        <f t="shared" si="2"/>
        <v>MOCNĄ STRONĘ</v>
      </c>
    </row>
    <row r="17" spans="1:5" ht="29.25" customHeight="1">
      <c r="A17" s="26" t="s">
        <v>86</v>
      </c>
      <c r="B17" s="27">
        <f>'Analiza czynności '!R77</f>
        <v>0.875</v>
      </c>
      <c r="C17" s="28" t="str">
        <f t="shared" si="0"/>
        <v>Bardzo łatwa</v>
      </c>
      <c r="D17" s="29" t="str">
        <f t="shared" si="1"/>
        <v>Bardzo dobrym</v>
      </c>
      <c r="E17" s="30" t="str">
        <f t="shared" si="2"/>
        <v>MOCNĄ STRONĘ</v>
      </c>
    </row>
    <row r="18" spans="1:5" ht="29.25" customHeight="1">
      <c r="A18" s="26" t="s">
        <v>87</v>
      </c>
      <c r="B18" s="27">
        <f>'Analiza czynności '!S77</f>
        <v>0.5833333333333334</v>
      </c>
      <c r="C18" s="28" t="str">
        <f t="shared" si="0"/>
        <v>Łatwa</v>
      </c>
      <c r="D18" s="29" t="str">
        <f t="shared" si="1"/>
        <v>Dobrym</v>
      </c>
      <c r="E18" s="30" t="str">
        <f t="shared" si="2"/>
        <v>MOCNĄ STRONĘ</v>
      </c>
    </row>
    <row r="19" spans="1:5" ht="29.25" customHeight="1">
      <c r="A19" s="26" t="s">
        <v>88</v>
      </c>
      <c r="B19" s="27">
        <f>'Analiza czynności '!T77</f>
        <v>0.6388888888888888</v>
      </c>
      <c r="C19" s="28" t="str">
        <f t="shared" si="0"/>
        <v>Umiarkowanie trudna</v>
      </c>
      <c r="D19" s="29" t="str">
        <f t="shared" si="1"/>
        <v>Niżej zadawalającym</v>
      </c>
      <c r="E19" s="30" t="str">
        <f t="shared" si="2"/>
        <v>Średnio opanowaną</v>
      </c>
    </row>
    <row r="20" spans="1:5" ht="29.25" customHeight="1">
      <c r="A20" s="26">
        <v>14</v>
      </c>
      <c r="B20" s="27">
        <f>'Analiza czynności '!U77</f>
        <v>0.8194444444444444</v>
      </c>
      <c r="C20" s="28" t="str">
        <f t="shared" si="0"/>
        <v>Umiarkowanie trudna</v>
      </c>
      <c r="D20" s="29" t="str">
        <f t="shared" si="1"/>
        <v>Niżej zadawalającym</v>
      </c>
      <c r="E20" s="30" t="str">
        <f t="shared" si="2"/>
        <v>Średnio opanowaną</v>
      </c>
    </row>
    <row r="21" spans="1:5" ht="29.25" customHeight="1">
      <c r="A21" s="26">
        <v>15</v>
      </c>
      <c r="B21" s="27">
        <f>'Analiza czynności '!V77</f>
        <v>0.3055555555555556</v>
      </c>
      <c r="C21" s="28" t="str">
        <f t="shared" si="0"/>
        <v>Łatwa</v>
      </c>
      <c r="D21" s="29" t="str">
        <f t="shared" si="1"/>
        <v>Dobrym</v>
      </c>
      <c r="E21" s="30" t="str">
        <f t="shared" si="2"/>
        <v>MOCNĄ STRONĘ</v>
      </c>
    </row>
    <row r="22" spans="1:5" ht="29.25" customHeight="1">
      <c r="A22" s="26">
        <v>16</v>
      </c>
      <c r="B22" s="27">
        <f>'Analiza czynności '!W77</f>
        <v>0.7777777777777778</v>
      </c>
      <c r="C22" s="28" t="str">
        <f t="shared" si="0"/>
        <v>Trudna</v>
      </c>
      <c r="D22" s="29" t="str">
        <f t="shared" si="1"/>
        <v>Niskim</v>
      </c>
      <c r="E22" s="30" t="str">
        <f t="shared" si="2"/>
        <v>PROBLEM</v>
      </c>
    </row>
    <row r="23" spans="1:5" ht="29.25" customHeight="1">
      <c r="A23" s="26">
        <v>17</v>
      </c>
      <c r="B23" s="27">
        <f>'Analiza czynności '!X77</f>
        <v>0.5416666666666666</v>
      </c>
      <c r="C23" s="28" t="str">
        <f t="shared" si="0"/>
        <v>Łatwa</v>
      </c>
      <c r="D23" s="29" t="str">
        <f t="shared" si="1"/>
        <v>Zadawalającym</v>
      </c>
      <c r="E23" s="30" t="str">
        <f t="shared" si="2"/>
        <v>MOCNĄ STRONĘ</v>
      </c>
    </row>
    <row r="24" spans="1:5" ht="29.25" customHeight="1">
      <c r="A24" s="26">
        <v>18</v>
      </c>
      <c r="B24" s="27">
        <f>'Analiza czynności '!Y77</f>
        <v>0.875</v>
      </c>
      <c r="C24" s="28" t="str">
        <f t="shared" si="0"/>
        <v>Umiarkowanie trudna</v>
      </c>
      <c r="D24" s="29" t="str">
        <f t="shared" si="1"/>
        <v>Niżej zadawalającym</v>
      </c>
      <c r="E24" s="30" t="str">
        <f t="shared" si="2"/>
        <v>Średnio opanowaną</v>
      </c>
    </row>
    <row r="25" spans="1:5" ht="29.25" customHeight="1">
      <c r="A25" s="26">
        <v>19</v>
      </c>
      <c r="B25" s="27">
        <f>'Analiza czynności '!Z77</f>
        <v>0.7222222222222222</v>
      </c>
      <c r="C25" s="28" t="str">
        <f t="shared" si="0"/>
        <v>Łatwa</v>
      </c>
      <c r="D25" s="29" t="str">
        <f t="shared" si="1"/>
        <v>Dobrym</v>
      </c>
      <c r="E25" s="30" t="str">
        <f t="shared" si="2"/>
        <v>MOCNĄ STRONĘ</v>
      </c>
    </row>
    <row r="26" spans="1:5" ht="29.25" customHeight="1">
      <c r="A26" s="26">
        <v>20</v>
      </c>
      <c r="B26" s="27">
        <f>'Analiza czynności '!AA77</f>
        <v>0.6944444444444444</v>
      </c>
      <c r="C26" s="28" t="str">
        <f t="shared" si="0"/>
        <v>Łatwa</v>
      </c>
      <c r="D26" s="29" t="str">
        <f t="shared" si="1"/>
        <v>Zadawalającym</v>
      </c>
      <c r="E26" s="30" t="str">
        <f t="shared" si="2"/>
        <v>MOCNĄ STRONĘ</v>
      </c>
    </row>
    <row r="27" spans="1:5" ht="29.25" customHeight="1">
      <c r="A27" s="26">
        <v>21</v>
      </c>
      <c r="B27" s="27">
        <f>'Analiza czynności '!AB77</f>
        <v>0.6805555555555556</v>
      </c>
      <c r="C27" s="28" t="str">
        <f t="shared" si="0"/>
        <v>Łatwa</v>
      </c>
      <c r="D27" s="29" t="str">
        <f t="shared" si="1"/>
        <v>Zadawalającym</v>
      </c>
      <c r="E27" s="30" t="str">
        <f t="shared" si="2"/>
        <v>Średnio opanowaną</v>
      </c>
    </row>
    <row r="28" spans="1:5" ht="29.25" customHeight="1">
      <c r="A28" s="26">
        <v>22</v>
      </c>
      <c r="B28" s="27">
        <f>'Analiza czynności '!AC77</f>
        <v>0.5972222222222222</v>
      </c>
      <c r="C28" s="28" t="str">
        <f t="shared" si="0"/>
        <v>Umiarkowanie trudna</v>
      </c>
      <c r="D28" s="29" t="str">
        <f t="shared" si="1"/>
        <v>Niżej zadawalającym</v>
      </c>
      <c r="E28" s="30" t="str">
        <f t="shared" si="2"/>
        <v>Średnio opanowaną</v>
      </c>
    </row>
    <row r="29" spans="1:5" ht="29.25" customHeight="1">
      <c r="A29" s="26">
        <v>23</v>
      </c>
      <c r="B29" s="27">
        <f>'Analiza czynności '!AD77</f>
        <v>0.8333333333333334</v>
      </c>
      <c r="C29" s="28" t="str">
        <f>IF(B28&lt;=0.19,"Bardzo trudny",IF(B28&lt;0.5,"Trudny",IF(B28&lt;=0.69,"Umiarkowanie trudny",IF(B28&lt;=0.79,"Łatwa",IF(B28&lt;=0.89,"Łatwy","Bardzo łatwy")))))</f>
        <v>Umiarkowanie trudny</v>
      </c>
      <c r="D29" s="29" t="str">
        <f t="shared" si="1"/>
        <v>Niżej zadawalającym</v>
      </c>
      <c r="E29" s="30" t="str">
        <f t="shared" si="2"/>
        <v>Średnio opanowaną</v>
      </c>
    </row>
    <row r="30" spans="1:5" ht="29.25" customHeight="1">
      <c r="A30" s="26">
        <v>24</v>
      </c>
      <c r="B30" s="27">
        <f>'Analiza czynności '!AE77</f>
        <v>0.6527777777777778</v>
      </c>
      <c r="C30" s="28" t="str">
        <f>IF(B29&lt;=0.19,"Bardzo trudny",IF(B29&lt;0.5,"Trudny",IF(B29&lt;=0.69,"Umiarkowanie trudny",IF(B29&lt;=0.79,"Łatwa",IF(B29&lt;=0.89,"Łatwy","Bardzo łatwy")))))</f>
        <v>Łatwy</v>
      </c>
      <c r="D30" s="29" t="str">
        <f t="shared" si="1"/>
        <v>Dobrym</v>
      </c>
      <c r="E30" s="30" t="str">
        <f t="shared" si="2"/>
        <v>MOCNĄ STRONĘ</v>
      </c>
    </row>
    <row r="31" spans="1:5" ht="29.25" customHeight="1">
      <c r="A31" s="26">
        <v>25</v>
      </c>
      <c r="B31" s="27">
        <f>'Analiza czynności '!AF77</f>
        <v>0.6597222222222222</v>
      </c>
      <c r="C31" s="28" t="str">
        <f>IF(B30&lt;=0.19,"Bardzo trudny",IF(B30&lt;0.5,"Trudny",IF(B30&lt;=0.69,"Umiarkowanie trudny",IF(B30&lt;=0.79,"Łatwa",IF(B30&lt;=0.89,"Łatwy","Bardzo łatwy")))))</f>
        <v>Umiarkowanie trudny</v>
      </c>
      <c r="D31" s="29" t="str">
        <f t="shared" si="1"/>
        <v>Niżej zadawalającym</v>
      </c>
      <c r="E31" s="30" t="str">
        <f t="shared" si="2"/>
        <v>Średnio opanowaną</v>
      </c>
    </row>
    <row r="32" spans="1:5" ht="29.25" customHeight="1">
      <c r="A32" s="26">
        <v>26</v>
      </c>
      <c r="B32" s="32">
        <f>'Analiza czynności '!AG77</f>
        <v>0.5509259259259259</v>
      </c>
      <c r="C32" s="28" t="str">
        <f>IF(B31&lt;=0.19,"Bardzo trudny",IF(B31&lt;0.5,"Trudny",IF(B31&lt;=0.69,"Umiarkowanie trudny",IF(B31&lt;=0.79,"Łatwa",IF(B31&lt;=0.89,"Łatwy","Bardzo łatwy")))))</f>
        <v>Umiarkowanie trudny</v>
      </c>
      <c r="D32" s="29" t="str">
        <f t="shared" si="1"/>
        <v>Niżej zadawalającym</v>
      </c>
      <c r="E32" s="30" t="str">
        <f t="shared" si="2"/>
        <v>Średnio opanowaną</v>
      </c>
    </row>
    <row r="33" spans="1:5" ht="29.25" customHeight="1">
      <c r="A33" s="26">
        <v>27</v>
      </c>
      <c r="B33" s="39">
        <f>'Analiza czynności '!AH77</f>
        <v>0.4201388888888889</v>
      </c>
      <c r="C33" s="33" t="str">
        <f>IF(B32&lt;=0.19,"Bardzo trudny",IF(B32&lt;0.5,"Trudny",IF(B32&lt;=0.69,"Umiarkowanie trudny",IF(B32&lt;=0.79,"Łatwa",IF(B32&lt;=0.89,"Łatwy","Bardzo łatwy")))))</f>
        <v>Umiarkowanie trudny</v>
      </c>
      <c r="D33" s="34" t="str">
        <f t="shared" si="1"/>
        <v>Niżej zadawalającym</v>
      </c>
      <c r="E33" s="35" t="str">
        <f t="shared" si="2"/>
        <v>Średnio opanowaną</v>
      </c>
    </row>
    <row r="34" spans="1:4" ht="29.25" customHeight="1">
      <c r="A34" s="36"/>
      <c r="B34" s="37"/>
      <c r="C34" s="38"/>
      <c r="D34" s="38"/>
    </row>
    <row r="35" spans="1:5" ht="29.25" customHeight="1">
      <c r="A35" s="26" t="s">
        <v>89</v>
      </c>
      <c r="B35" s="39">
        <f>'Analiza czynności '!AI77</f>
        <v>0.6863143631436315</v>
      </c>
      <c r="C35" s="40" t="str">
        <f>IF(B35&lt;=0.19,"Bardzo trudny",IF(B35&lt;0.5,"Trudny",IF(B35&lt;=0.69,"Umiarkowanie trudny",IF(B35&lt;=0.79,"Łatwa",IF(B35&lt;=0.89,"Łatwy","Bardzo łatwy")))))</f>
        <v>Umiarkowanie trudny</v>
      </c>
      <c r="D35" s="40" t="str">
        <f>IF(B35&lt;=0.19,"Bardzo niskim",IF(B35&lt;0.5,"Niskim",IF(B35&lt;=0.69,"Niżej zadawalającym",IF(B35&lt;=0.79,"Zadawalającym",IF(B35&lt;=0.89,"Dobrym","Bardzo dobrym")))))</f>
        <v>Niżej zadawalającym</v>
      </c>
      <c r="E35" s="30" t="str">
        <f>IF(B35&lt;=0.499,"PROBLEM",IF(B35&lt;=0.699,"Średnio opanowane","MOCNĄ STRONĘ"))</f>
        <v>Średnio opanowane</v>
      </c>
    </row>
    <row r="36" spans="1:4" ht="29.25" customHeight="1">
      <c r="A36" s="36"/>
      <c r="B36" s="41"/>
      <c r="C36" s="41"/>
      <c r="D36" s="41"/>
    </row>
    <row r="37" spans="1:4" ht="29.25" customHeight="1">
      <c r="A37" s="36"/>
      <c r="B37" s="41"/>
      <c r="C37" s="41"/>
      <c r="D37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>
        <f>'Analiza jakościowa czynności'!A2</f>
        <v>1</v>
      </c>
      <c r="B2" s="52">
        <f>'Analiza jakościowa czynności'!B2</f>
        <v>0.9722222222222222</v>
      </c>
      <c r="C2" s="28" t="str">
        <f aca="true" t="shared" si="0" ref="C2:C8">IF(B2&lt;=0.19,"Bardzo trudna",IF(B2&lt;0.5,"Trudna",IF(B2&lt;=0.69,"Umiarkowanie trudna",IF(B2&lt;=0.79,"Łatwa",IF(B2&lt;=0.89,"Łatwa","Bardzo łatwa")))))</f>
        <v>Bardzo łatwa</v>
      </c>
      <c r="D2" s="29" t="str">
        <f aca="true" t="shared" si="1" ref="D2:D33">IF(B2&lt;=0.19,"Bardzo niskim",IF(B2&lt;0.5,"Niskim",IF(B2&lt;=0.69,"Niżej zadawalającym",IF(B2&lt;=0.79,"Zadawalającym",IF(B2&lt;=0.89,"Dobrym","Bardzo dobrym")))))</f>
        <v>Bardzo dobrym</v>
      </c>
      <c r="E2" s="30" t="str">
        <f aca="true" t="shared" si="2" ref="E2:E33">IF(B2&lt;=0.499,"PROBLEM",IF(B2&lt;=0.699,"Średnio opanowaną","MOCNĄ STRONĘ"))</f>
        <v>MOCNĄ STRONĘ</v>
      </c>
    </row>
    <row r="3" spans="1:5" ht="29.25" customHeight="1">
      <c r="A3" s="26">
        <f>'Analiza jakościowa czynności'!A3</f>
        <v>2</v>
      </c>
      <c r="B3" s="52">
        <f>'Analiza jakościowa czynności'!B3</f>
        <v>0.9722222222222222</v>
      </c>
      <c r="C3" s="28" t="str">
        <f t="shared" si="0"/>
        <v>Bardzo łatwa</v>
      </c>
      <c r="D3" s="29" t="str">
        <f t="shared" si="1"/>
        <v>Bardzo dobrym</v>
      </c>
      <c r="E3" s="30" t="str">
        <f t="shared" si="2"/>
        <v>MOCNĄ STRONĘ</v>
      </c>
    </row>
    <row r="4" spans="1:5" ht="29.25" customHeight="1">
      <c r="A4" s="26">
        <f>'Analiza jakościowa czynności'!A9</f>
        <v>7</v>
      </c>
      <c r="B4" s="52">
        <f>'Analiza jakościowa czynności'!B9</f>
        <v>0.9722222222222222</v>
      </c>
      <c r="C4" s="28" t="str">
        <f t="shared" si="0"/>
        <v>Bardzo łatwa</v>
      </c>
      <c r="D4" s="29" t="str">
        <f t="shared" si="1"/>
        <v>Bardzo dobrym</v>
      </c>
      <c r="E4" s="30" t="str">
        <f t="shared" si="2"/>
        <v>MOCNĄ STRONĘ</v>
      </c>
    </row>
    <row r="5" spans="1:5" ht="29.25" customHeight="1">
      <c r="A5" s="26" t="str">
        <f>'Analiza jakościowa czynności'!A16</f>
        <v>13b</v>
      </c>
      <c r="B5" s="52">
        <f>'Analiza jakościowa czynności'!B16</f>
        <v>0.9444444444444444</v>
      </c>
      <c r="C5" s="28" t="str">
        <f t="shared" si="0"/>
        <v>Bardzo łatwa</v>
      </c>
      <c r="D5" s="29" t="str">
        <f t="shared" si="1"/>
        <v>Bardzo dobrym</v>
      </c>
      <c r="E5" s="30" t="str">
        <f t="shared" si="2"/>
        <v>MOCNĄ STRONĘ</v>
      </c>
    </row>
    <row r="6" spans="1:5" ht="29.25" customHeight="1">
      <c r="A6" s="26">
        <f>'Analiza jakościowa czynności'!A12</f>
        <v>10</v>
      </c>
      <c r="B6" s="52">
        <f>'Analiza jakościowa czynności'!B12</f>
        <v>0.9166666666666666</v>
      </c>
      <c r="C6" s="28" t="str">
        <f t="shared" si="0"/>
        <v>Bardzo łatwa</v>
      </c>
      <c r="D6" s="29" t="str">
        <f t="shared" si="1"/>
        <v>Bardzo dobrym</v>
      </c>
      <c r="E6" s="30" t="str">
        <f t="shared" si="2"/>
        <v>MOCNĄ STRONĘ</v>
      </c>
    </row>
    <row r="7" spans="1:5" ht="29.25" customHeight="1">
      <c r="A7" s="26" t="str">
        <f>'Analiza jakościowa czynności'!A17</f>
        <v>13c</v>
      </c>
      <c r="B7" s="52">
        <f>'Analiza jakościowa czynności'!B17</f>
        <v>0.875</v>
      </c>
      <c r="C7" s="28" t="str">
        <f t="shared" si="0"/>
        <v>Łatwa</v>
      </c>
      <c r="D7" s="29" t="str">
        <f t="shared" si="1"/>
        <v>Dobrym</v>
      </c>
      <c r="E7" s="30" t="str">
        <f t="shared" si="2"/>
        <v>MOCNĄ STRONĘ</v>
      </c>
    </row>
    <row r="8" spans="1:5" ht="29.25" customHeight="1">
      <c r="A8" s="26">
        <f>'Analiza jakościowa czynności'!A24</f>
        <v>18</v>
      </c>
      <c r="B8" s="52">
        <f>'Analiza jakościowa czynności'!B24</f>
        <v>0.875</v>
      </c>
      <c r="C8" s="28" t="str">
        <f t="shared" si="0"/>
        <v>Łatwa</v>
      </c>
      <c r="D8" s="29" t="str">
        <f t="shared" si="1"/>
        <v>Dobrym</v>
      </c>
      <c r="E8" s="30" t="str">
        <f t="shared" si="2"/>
        <v>MOCNĄ STRONĘ</v>
      </c>
    </row>
    <row r="9" spans="1:5" ht="29.25" customHeight="1">
      <c r="A9" s="26">
        <f>'Analiza jakościowa czynności'!A29</f>
        <v>23</v>
      </c>
      <c r="B9" s="52">
        <f>'Analiza jakościowa czynności'!B29</f>
        <v>0.8333333333333334</v>
      </c>
      <c r="C9" s="28" t="str">
        <f>IF(B9&lt;=0.19,"Bardzo trudny",IF(B9&lt;0.5,"Trudny",IF(B9&lt;=0.69,"Umiarkowanie trudny",IF(B9&lt;=0.79,"Łatwa",IF(B9&lt;=0.89,"Łatwy","Bardzo łatwy")))))</f>
        <v>Łatwy</v>
      </c>
      <c r="D9" s="29" t="str">
        <f t="shared" si="1"/>
        <v>Dobrym</v>
      </c>
      <c r="E9" s="30" t="str">
        <f t="shared" si="2"/>
        <v>MOCNĄ STRONĘ</v>
      </c>
    </row>
    <row r="10" spans="1:5" ht="29.25" customHeight="1">
      <c r="A10" s="26">
        <f>'Analiza jakościowa czynności'!A20</f>
        <v>14</v>
      </c>
      <c r="B10" s="52">
        <f>'Analiza jakościowa czynności'!B20</f>
        <v>0.8194444444444444</v>
      </c>
      <c r="C10" s="28" t="str">
        <f aca="true" t="shared" si="3" ref="C10:C22">IF(B10&lt;=0.19,"Bardzo trudna",IF(B10&lt;0.5,"Trudna",IF(B10&lt;=0.69,"Umiarkowanie trudna",IF(B10&lt;=0.79,"Łatwa",IF(B10&lt;=0.89,"Łatwa","Bardzo łatwa")))))</f>
        <v>Łatwa</v>
      </c>
      <c r="D10" s="29" t="str">
        <f t="shared" si="1"/>
        <v>Dobrym</v>
      </c>
      <c r="E10" s="30" t="str">
        <f t="shared" si="2"/>
        <v>MOCNĄ STRONĘ</v>
      </c>
    </row>
    <row r="11" spans="1:5" ht="29.25" customHeight="1">
      <c r="A11" s="26">
        <f>'Analiza jakościowa czynności'!A10</f>
        <v>8</v>
      </c>
      <c r="B11" s="52">
        <f>'Analiza jakościowa czynności'!B10</f>
        <v>0.8055555555555556</v>
      </c>
      <c r="C11" s="28" t="str">
        <f t="shared" si="3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 t="str">
        <f>'Analiza jakościowa czynności'!A7</f>
        <v>6a</v>
      </c>
      <c r="B12" s="52">
        <f>'Analiza jakościowa czynności'!B7</f>
        <v>0.7777777777777778</v>
      </c>
      <c r="C12" s="28" t="str">
        <f t="shared" si="3"/>
        <v>Łatwa</v>
      </c>
      <c r="D12" s="29" t="str">
        <f t="shared" si="1"/>
        <v>Zadawalającym</v>
      </c>
      <c r="E12" s="30" t="str">
        <f t="shared" si="2"/>
        <v>MOCNĄ STRONĘ</v>
      </c>
    </row>
    <row r="13" spans="1:5" ht="29.25" customHeight="1">
      <c r="A13" s="26">
        <f>'Analiza jakościowa czynności'!A22</f>
        <v>16</v>
      </c>
      <c r="B13" s="52">
        <f>'Analiza jakościowa czynności'!B22</f>
        <v>0.7777777777777778</v>
      </c>
      <c r="C13" s="28" t="str">
        <f t="shared" si="3"/>
        <v>Łatwa</v>
      </c>
      <c r="D13" s="29" t="str">
        <f t="shared" si="1"/>
        <v>Zadawalającym</v>
      </c>
      <c r="E13" s="30" t="str">
        <f t="shared" si="2"/>
        <v>MOCNĄ STRONĘ</v>
      </c>
    </row>
    <row r="14" spans="1:5" ht="29.25" customHeight="1">
      <c r="A14" s="26">
        <f>'Analiza jakościowa czynności'!A6</f>
        <v>5</v>
      </c>
      <c r="B14" s="52">
        <f>'Analiza jakościowa czynności'!B6</f>
        <v>0.7638888888888888</v>
      </c>
      <c r="C14" s="28" t="str">
        <f t="shared" si="3"/>
        <v>Łatwa</v>
      </c>
      <c r="D14" s="29" t="str">
        <f t="shared" si="1"/>
        <v>Zadawalającym</v>
      </c>
      <c r="E14" s="30" t="str">
        <f t="shared" si="2"/>
        <v>MOCNĄ STRONĘ</v>
      </c>
    </row>
    <row r="15" spans="1:5" ht="29.25" customHeight="1">
      <c r="A15" s="26" t="str">
        <f>'Analiza jakościowa czynności'!A15</f>
        <v>13a</v>
      </c>
      <c r="B15" s="52">
        <f>'Analiza jakościowa czynności'!B15</f>
        <v>0.7592592592592593</v>
      </c>
      <c r="C15" s="28" t="str">
        <f t="shared" si="3"/>
        <v>Łatwa</v>
      </c>
      <c r="D15" s="29" t="str">
        <f t="shared" si="1"/>
        <v>Zadawalającym</v>
      </c>
      <c r="E15" s="30" t="str">
        <f t="shared" si="2"/>
        <v>MOCNĄ STRONĘ</v>
      </c>
    </row>
    <row r="16" spans="1:5" ht="29.25" customHeight="1">
      <c r="A16" s="26">
        <f>'Analiza jakościowa czynności'!A4</f>
        <v>3</v>
      </c>
      <c r="B16" s="52">
        <f>'Analiza jakościowa czynności'!B4</f>
        <v>0.75</v>
      </c>
      <c r="C16" s="28" t="str">
        <f t="shared" si="3"/>
        <v>Łatwa</v>
      </c>
      <c r="D16" s="29" t="str">
        <f t="shared" si="1"/>
        <v>Zadawalającym</v>
      </c>
      <c r="E16" s="30" t="str">
        <f t="shared" si="2"/>
        <v>MOCNĄ STRONĘ</v>
      </c>
    </row>
    <row r="17" spans="1:5" ht="29.25" customHeight="1">
      <c r="A17" s="26">
        <f>'Analiza jakościowa czynności'!A5</f>
        <v>4</v>
      </c>
      <c r="B17" s="52">
        <f>'Analiza jakościowa czynności'!B5</f>
        <v>0.75</v>
      </c>
      <c r="C17" s="28" t="str">
        <f t="shared" si="3"/>
        <v>Łatwa</v>
      </c>
      <c r="D17" s="29" t="str">
        <f t="shared" si="1"/>
        <v>Zadawalającym</v>
      </c>
      <c r="E17" s="30" t="str">
        <f t="shared" si="2"/>
        <v>MOCNĄ STRONĘ</v>
      </c>
    </row>
    <row r="18" spans="1:5" ht="29.25" customHeight="1">
      <c r="A18" s="26">
        <f>'Analiza jakościowa czynności'!A25</f>
        <v>19</v>
      </c>
      <c r="B18" s="52">
        <f>'Analiza jakościowa czynności'!B25</f>
        <v>0.7222222222222222</v>
      </c>
      <c r="C18" s="28" t="str">
        <f t="shared" si="3"/>
        <v>Łatwa</v>
      </c>
      <c r="D18" s="29" t="str">
        <f t="shared" si="1"/>
        <v>Zadawalającym</v>
      </c>
      <c r="E18" s="30" t="str">
        <f t="shared" si="2"/>
        <v>MOCNĄ STRONĘ</v>
      </c>
    </row>
    <row r="19" spans="1:5" ht="29.25" customHeight="1">
      <c r="A19" s="26">
        <f>'Analiza jakościowa czynności'!A11</f>
        <v>9</v>
      </c>
      <c r="B19" s="52">
        <f>'Analiza jakościowa czynności'!B11</f>
        <v>0.6944444444444444</v>
      </c>
      <c r="C19" s="28" t="str">
        <f t="shared" si="3"/>
        <v>Łatwa</v>
      </c>
      <c r="D19" s="29" t="str">
        <f t="shared" si="1"/>
        <v>Zadawalającym</v>
      </c>
      <c r="E19" s="30" t="str">
        <f t="shared" si="2"/>
        <v>Średnio opanowaną</v>
      </c>
    </row>
    <row r="20" spans="1:5" ht="29.25" customHeight="1">
      <c r="A20" s="26">
        <f>'Analiza jakościowa czynności'!A26</f>
        <v>20</v>
      </c>
      <c r="B20" s="52">
        <f>'Analiza jakościowa czynności'!B26</f>
        <v>0.6944444444444444</v>
      </c>
      <c r="C20" s="28" t="str">
        <f t="shared" si="3"/>
        <v>Łatwa</v>
      </c>
      <c r="D20" s="29" t="str">
        <f t="shared" si="1"/>
        <v>Zadawalającym</v>
      </c>
      <c r="E20" s="30" t="str">
        <f t="shared" si="2"/>
        <v>Średnio opanowaną</v>
      </c>
    </row>
    <row r="21" spans="1:5" ht="29.25" customHeight="1">
      <c r="A21" s="26">
        <f>'Analiza jakościowa czynności'!A27</f>
        <v>21</v>
      </c>
      <c r="B21" s="52">
        <f>'Analiza jakościowa czynności'!B27</f>
        <v>0.6805555555555556</v>
      </c>
      <c r="C21" s="28" t="str">
        <f t="shared" si="3"/>
        <v>Umiarkowanie trudna</v>
      </c>
      <c r="D21" s="29" t="str">
        <f t="shared" si="1"/>
        <v>Niżej zadawalającym</v>
      </c>
      <c r="E21" s="30" t="str">
        <f t="shared" si="2"/>
        <v>Średnio opanowaną</v>
      </c>
    </row>
    <row r="22" spans="1:5" ht="29.25" customHeight="1">
      <c r="A22" s="26">
        <f>'Analiza jakościowa czynności'!A31</f>
        <v>25</v>
      </c>
      <c r="B22" s="52">
        <f>'Analiza jakościowa czynności'!B31</f>
        <v>0.6597222222222222</v>
      </c>
      <c r="C22" s="28" t="str">
        <f t="shared" si="3"/>
        <v>Umiarkowanie trudna</v>
      </c>
      <c r="D22" s="29" t="str">
        <f t="shared" si="1"/>
        <v>Niżej zadawalającym</v>
      </c>
      <c r="E22" s="30" t="str">
        <f t="shared" si="2"/>
        <v>Średnio opanowaną</v>
      </c>
    </row>
    <row r="23" spans="1:5" ht="29.25" customHeight="1">
      <c r="A23" s="26">
        <f>'Analiza jakościowa czynności'!A30</f>
        <v>24</v>
      </c>
      <c r="B23" s="52">
        <f>'Analiza jakościowa czynności'!B30</f>
        <v>0.6527777777777778</v>
      </c>
      <c r="C23" s="28" t="str">
        <f>IF(B23&lt;=0.19,"Bardzo trudny",IF(B23&lt;0.5,"Trudny",IF(B23&lt;=0.69,"Umiarkowanie trudny",IF(B23&lt;=0.79,"Łatwa",IF(B23&lt;=0.89,"Łatwy","Bardzo łatwy")))))</f>
        <v>Umiarkowanie trudny</v>
      </c>
      <c r="D23" s="29" t="str">
        <f t="shared" si="1"/>
        <v>Niżej zadawalającym</v>
      </c>
      <c r="E23" s="30" t="str">
        <f t="shared" si="2"/>
        <v>Średnio opanowaną</v>
      </c>
    </row>
    <row r="24" spans="1:5" ht="29.25" customHeight="1">
      <c r="A24" s="26">
        <f>'Analiza jakościowa czynności'!A14</f>
        <v>12</v>
      </c>
      <c r="B24" s="52">
        <f>'Analiza jakościowa czynności'!B14</f>
        <v>0.6458333333333334</v>
      </c>
      <c r="C24" s="28" t="str">
        <f>IF(B24&lt;=0.19,"Bardzo trudny",IF(B24&lt;0.5,"Trudny",IF(B24&lt;=0.69,"Umiarkowanie trudny",IF(B24&lt;=0.79,"Łatwa",IF(B24&lt;=0.89,"Łatwy","Bardzo łatwy")))))</f>
        <v>Umiarkowanie trudny</v>
      </c>
      <c r="D24" s="29" t="str">
        <f t="shared" si="1"/>
        <v>Niżej zadawalającym</v>
      </c>
      <c r="E24" s="30" t="str">
        <f t="shared" si="2"/>
        <v>Średnio opanowaną</v>
      </c>
    </row>
    <row r="25" spans="1:5" ht="29.25" customHeight="1">
      <c r="A25" s="26">
        <f>'Analiza jakościowa czynności'!A13</f>
        <v>11</v>
      </c>
      <c r="B25" s="52">
        <f>'Analiza jakościowa czynności'!B13</f>
        <v>0.6388888888888888</v>
      </c>
      <c r="C25" s="28" t="str">
        <f>IF(B25&lt;=0.19,"Bardzo trudna",IF(B25&lt;0.5,"Trudna",IF(B25&lt;=0.69,"Umiarkowanie trudna",IF(B25&lt;=0.79,"Łatwa",IF(B25&lt;=0.89,"Łatwa","Bardzo łatwa")))))</f>
        <v>Umiarkowanie trudna</v>
      </c>
      <c r="D25" s="29" t="str">
        <f t="shared" si="1"/>
        <v>Niżej zadawalającym</v>
      </c>
      <c r="E25" s="30" t="str">
        <f t="shared" si="2"/>
        <v>Średnio opanowaną</v>
      </c>
    </row>
    <row r="26" spans="1:5" ht="29.25" customHeight="1">
      <c r="A26" s="26" t="str">
        <f>'Analiza jakościowa czynności'!A19</f>
        <v>13e</v>
      </c>
      <c r="B26" s="52">
        <f>'Analiza jakościowa czynności'!B19</f>
        <v>0.6388888888888888</v>
      </c>
      <c r="C26" s="28" t="str">
        <f>IF(B26&lt;=0.19,"Bardzo trudna",IF(B26&lt;0.5,"Trudna",IF(B26&lt;=0.69,"Umiarkowanie trudna",IF(B26&lt;=0.79,"Łatwa",IF(B26&lt;=0.89,"Łatwa","Bardzo łatwa")))))</f>
        <v>Umiarkowanie trudna</v>
      </c>
      <c r="D26" s="29" t="str">
        <f t="shared" si="1"/>
        <v>Niżej zadawalającym</v>
      </c>
      <c r="E26" s="30" t="str">
        <f t="shared" si="2"/>
        <v>Średnio opanowaną</v>
      </c>
    </row>
    <row r="27" spans="1:5" ht="29.25" customHeight="1">
      <c r="A27" s="26">
        <f>'Analiza jakościowa czynności'!A28</f>
        <v>22</v>
      </c>
      <c r="B27" s="52">
        <f>'Analiza jakościowa czynności'!B28</f>
        <v>0.5972222222222222</v>
      </c>
      <c r="C27" s="28" t="str">
        <f>IF(B27&lt;=0.19,"Bardzo trudna",IF(B27&lt;0.5,"Trudna",IF(B27&lt;=0.69,"Umiarkowanie trudna",IF(B27&lt;=0.79,"Łatwa",IF(B27&lt;=0.89,"Łatwa","Bardzo łatwa")))))</f>
        <v>Umiarkowanie trudna</v>
      </c>
      <c r="D27" s="29" t="str">
        <f t="shared" si="1"/>
        <v>Niżej zadawalającym</v>
      </c>
      <c r="E27" s="30" t="str">
        <f t="shared" si="2"/>
        <v>Średnio opanowaną</v>
      </c>
    </row>
    <row r="28" spans="1:5" ht="29.25" customHeight="1">
      <c r="A28" s="26" t="str">
        <f>'Analiza jakościowa czynności'!A18</f>
        <v>13d</v>
      </c>
      <c r="B28" s="52">
        <f>'Analiza jakościowa czynności'!B18</f>
        <v>0.5833333333333334</v>
      </c>
      <c r="C28" s="28" t="str">
        <f>IF(B28&lt;=0.19,"Bardzo trudny",IF(B28&lt;0.5,"Trudny",IF(B28&lt;=0.69,"Umiarkowanie trudny",IF(B28&lt;=0.79,"Łatwa",IF(B28&lt;=0.89,"Łatwy","Bardzo łatwy")))))</f>
        <v>Umiarkowanie trudny</v>
      </c>
      <c r="D28" s="29" t="str">
        <f t="shared" si="1"/>
        <v>Niżej zadawalającym</v>
      </c>
      <c r="E28" s="30" t="str">
        <f t="shared" si="2"/>
        <v>Średnio opanowaną</v>
      </c>
    </row>
    <row r="29" spans="1:5" ht="29.25" customHeight="1">
      <c r="A29" s="26">
        <f>'Analiza jakościowa czynności'!A32</f>
        <v>26</v>
      </c>
      <c r="B29" s="52">
        <f>'Analiza jakościowa czynności'!B32</f>
        <v>0.5509259259259259</v>
      </c>
      <c r="C29" s="28" t="str">
        <f>IF(B29&lt;=0.19,"Bardzo trudna",IF(B29&lt;0.5,"Trudna",IF(B29&lt;=0.69,"Umiarkowanie trudna",IF(B29&lt;=0.79,"Łatwa",IF(B29&lt;=0.89,"Łatwa","Bardzo łatwa")))))</f>
        <v>Umiarkowanie trudna</v>
      </c>
      <c r="D29" s="29" t="str">
        <f t="shared" si="1"/>
        <v>Niżej zadawalającym</v>
      </c>
      <c r="E29" s="30" t="str">
        <f t="shared" si="2"/>
        <v>Średnio opanowaną</v>
      </c>
    </row>
    <row r="30" spans="1:5" ht="29.25" customHeight="1">
      <c r="A30" s="26">
        <f>'Analiza jakościowa czynności'!A23</f>
        <v>17</v>
      </c>
      <c r="B30" s="52">
        <f>'Analiza jakościowa czynności'!B23</f>
        <v>0.5416666666666666</v>
      </c>
      <c r="C30" s="28" t="str">
        <f>IF(B30&lt;=0.19,"Bardzo trudny",IF(B30&lt;0.5,"Trudny",IF(B30&lt;=0.69,"Umiarkowanie trudny",IF(B30&lt;=0.79,"Łatwa",IF(B30&lt;=0.89,"Łatwy","Bardzo łatwy")))))</f>
        <v>Umiarkowanie trudny</v>
      </c>
      <c r="D30" s="29" t="str">
        <f t="shared" si="1"/>
        <v>Niżej zadawalającym</v>
      </c>
      <c r="E30" s="30" t="str">
        <f t="shared" si="2"/>
        <v>Średnio opanowaną</v>
      </c>
    </row>
    <row r="31" spans="1:5" ht="29.25" customHeight="1">
      <c r="A31" s="26">
        <f>'Analiza jakościowa czynności'!A33</f>
        <v>27</v>
      </c>
      <c r="B31" s="52">
        <f>'Analiza jakościowa czynności'!B33</f>
        <v>0.4201388888888889</v>
      </c>
      <c r="C31" s="28" t="str">
        <f>IF(B31&lt;=0.19,"Bardzo trudna",IF(B31&lt;0.5,"Trudna",IF(B31&lt;=0.69,"Umiarkowanie trudna",IF(B31&lt;=0.79,"Łatwa",IF(B31&lt;=0.89,"Łatwa","Bardzo łatwa")))))</f>
        <v>Trudna</v>
      </c>
      <c r="D31" s="29" t="str">
        <f t="shared" si="1"/>
        <v>Niskim</v>
      </c>
      <c r="E31" s="30" t="str">
        <f t="shared" si="2"/>
        <v>PROBLEM</v>
      </c>
    </row>
    <row r="32" spans="1:5" ht="29.25" customHeight="1">
      <c r="A32" s="26" t="str">
        <f>'Analiza jakościowa czynności'!A8</f>
        <v>6b</v>
      </c>
      <c r="B32" s="52">
        <f>'Analiza jakościowa czynności'!B8</f>
        <v>0.3611111111111111</v>
      </c>
      <c r="C32" s="33" t="str">
        <f>IF(B32&lt;=0.19,"Bardzo trudna",IF(B32&lt;0.5,"Trudna",IF(B32&lt;=0.69,"Umiarkowanie trudna",IF(B32&lt;=0.79,"Łatwa",IF(B32&lt;=0.89,"Łatwa","Bardzo łatwa")))))</f>
        <v>Trudna</v>
      </c>
      <c r="D32" s="34" t="str">
        <f t="shared" si="1"/>
        <v>Niskim</v>
      </c>
      <c r="E32" s="35" t="str">
        <f t="shared" si="2"/>
        <v>PROBLEM</v>
      </c>
    </row>
    <row r="33" spans="1:5" ht="29.25" customHeight="1">
      <c r="A33" s="26">
        <f>'Analiza jakościowa czynności'!A21</f>
        <v>15</v>
      </c>
      <c r="B33" s="52">
        <f>'Analiza jakościowa czynności'!B21</f>
        <v>0.3055555555555556</v>
      </c>
      <c r="C33" s="40" t="str">
        <f>IF(B33&lt;=0.19,"Bardzo trudna",IF(B33&lt;0.5,"Trudna",IF(B33&lt;=0.69,"Umiarkowanie trudna",IF(B33&lt;=0.79,"Łatwa",IF(B33&lt;=0.89,"Łatwa","Bardzo łatwa")))))</f>
        <v>Trudna</v>
      </c>
      <c r="D33" s="40" t="str">
        <f t="shared" si="1"/>
        <v>Niskim</v>
      </c>
      <c r="E33" s="30" t="str">
        <f t="shared" si="2"/>
        <v>PROBLEM</v>
      </c>
    </row>
    <row r="34" spans="1:4" ht="29.25" customHeight="1">
      <c r="A34" s="36"/>
      <c r="B34" s="37"/>
      <c r="C34" s="38"/>
      <c r="D34" s="38"/>
    </row>
    <row r="35" spans="1:5" ht="29.25" customHeight="1">
      <c r="A35" s="26" t="s">
        <v>89</v>
      </c>
      <c r="B35" s="39">
        <f>'Analiza czynności '!AI77</f>
        <v>0.6863143631436315</v>
      </c>
      <c r="C35" s="40" t="str">
        <f>IF(B35&lt;=0.19,"Bardzo trudny",IF(B35&lt;0.5,"Trudny",IF(B35&lt;=0.69,"Umiarkowanie trudny",IF(B35&lt;=0.79,"Łatwa",IF(B35&lt;=0.89,"Łatwy","Bardzo łatwy")))))</f>
        <v>Umiarkowanie trudny</v>
      </c>
      <c r="D35" s="40" t="str">
        <f>IF(B35&lt;=0.19,"Bardzo niskim",IF(B35&lt;0.5,"Niskim",IF(B35&lt;=0.69,"Niżej zadawalającym",IF(B35&lt;=0.79,"Zadawalającym",IF(B35&lt;=0.89,"Dobrym","Bardzo dobrym")))))</f>
        <v>Niżej zadawalającym</v>
      </c>
      <c r="E35" s="30" t="str">
        <f>IF(B35&lt;=0.499,"PROBLEM",IF(B35&lt;=0.699,"Średnio opanowane","MOCNĄ STRONĘ"))</f>
        <v>Średnio opanowane</v>
      </c>
    </row>
    <row r="36" spans="1:4" ht="29.25" customHeight="1">
      <c r="A36" s="36"/>
      <c r="B36" s="41"/>
      <c r="C36" s="41"/>
      <c r="D36" s="41"/>
    </row>
    <row r="37" spans="1:4" ht="29.25" customHeight="1">
      <c r="A37" s="36"/>
      <c r="B37" s="41"/>
      <c r="C37" s="41"/>
      <c r="D37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65476"/>
  <sheetViews>
    <sheetView zoomScalePageLayoutView="0" workbookViewId="0" topLeftCell="B1">
      <selection activeCell="B1" sqref="B1"/>
    </sheetView>
  </sheetViews>
  <sheetFormatPr defaultColWidth="12.796875" defaultRowHeight="14.25"/>
  <cols>
    <col min="1" max="1" width="21.3984375" style="14" bestFit="1" customWidth="1"/>
    <col min="2" max="2" width="13.59765625" style="14" customWidth="1"/>
    <col min="3" max="45" width="12.69921875" style="14" customWidth="1"/>
    <col min="46" max="46" width="17.5" style="14" customWidth="1"/>
    <col min="47" max="16384" width="12.69921875" style="14" customWidth="1"/>
  </cols>
  <sheetData>
    <row r="1" spans="1:48" ht="14.25">
      <c r="A1" s="14" t="s">
        <v>51</v>
      </c>
      <c r="B1" s="14">
        <v>40</v>
      </c>
      <c r="C1" s="14" t="s">
        <v>53</v>
      </c>
      <c r="D1" s="14">
        <f>B1*B2</f>
        <v>2880</v>
      </c>
      <c r="AU1" s="14">
        <v>1</v>
      </c>
      <c r="AV1" s="14">
        <f>COUNTIF($AQ$4:$AQ$75,AU1)</f>
        <v>0</v>
      </c>
    </row>
    <row r="2" spans="1:48" ht="14.25">
      <c r="A2" s="14" t="s">
        <v>52</v>
      </c>
      <c r="B2" s="14">
        <v>72</v>
      </c>
      <c r="C2" s="14" t="s">
        <v>90</v>
      </c>
      <c r="D2" s="14" t="s">
        <v>91</v>
      </c>
      <c r="E2" s="14" t="s">
        <v>92</v>
      </c>
      <c r="F2" s="14" t="s">
        <v>93</v>
      </c>
      <c r="G2" s="14" t="s">
        <v>94</v>
      </c>
      <c r="H2" s="14" t="s">
        <v>95</v>
      </c>
      <c r="I2" s="14" t="s">
        <v>96</v>
      </c>
      <c r="J2" s="14" t="s">
        <v>97</v>
      </c>
      <c r="K2" s="14" t="s">
        <v>98</v>
      </c>
      <c r="L2" s="14" t="s">
        <v>99</v>
      </c>
      <c r="M2" s="14" t="s">
        <v>100</v>
      </c>
      <c r="N2" s="14" t="s">
        <v>101</v>
      </c>
      <c r="O2" s="14" t="s">
        <v>102</v>
      </c>
      <c r="P2" s="14" t="s">
        <v>103</v>
      </c>
      <c r="Q2" s="14" t="s">
        <v>104</v>
      </c>
      <c r="R2" s="14" t="s">
        <v>105</v>
      </c>
      <c r="S2" s="14" t="s">
        <v>106</v>
      </c>
      <c r="T2" s="14" t="s">
        <v>107</v>
      </c>
      <c r="U2" s="14" t="s">
        <v>108</v>
      </c>
      <c r="V2" s="14" t="s">
        <v>109</v>
      </c>
      <c r="W2" s="14" t="s">
        <v>110</v>
      </c>
      <c r="X2" s="14" t="s">
        <v>111</v>
      </c>
      <c r="Y2" s="14" t="s">
        <v>112</v>
      </c>
      <c r="Z2" s="14" t="s">
        <v>113</v>
      </c>
      <c r="AA2" s="14" t="s">
        <v>114</v>
      </c>
      <c r="AB2" s="14" t="s">
        <v>115</v>
      </c>
      <c r="AC2" s="14" t="s">
        <v>116</v>
      </c>
      <c r="AD2" s="14" t="s">
        <v>117</v>
      </c>
      <c r="AE2" s="14" t="s">
        <v>118</v>
      </c>
      <c r="AF2" s="14" t="s">
        <v>119</v>
      </c>
      <c r="AG2" s="14" t="s">
        <v>120</v>
      </c>
      <c r="AH2" s="14" t="s">
        <v>121</v>
      </c>
      <c r="AI2" s="14" t="s">
        <v>122</v>
      </c>
      <c r="AJ2" s="14" t="s">
        <v>123</v>
      </c>
      <c r="AK2" s="14" t="s">
        <v>124</v>
      </c>
      <c r="AL2" s="14" t="s">
        <v>125</v>
      </c>
      <c r="AM2" s="14" t="s">
        <v>126</v>
      </c>
      <c r="AN2" s="14" t="s">
        <v>127</v>
      </c>
      <c r="AO2" s="14" t="s">
        <v>128</v>
      </c>
      <c r="AP2" s="14" t="s">
        <v>129</v>
      </c>
      <c r="AQ2" s="14" t="s">
        <v>77</v>
      </c>
      <c r="AU2" s="14">
        <v>2</v>
      </c>
      <c r="AV2" s="14">
        <f aca="true" t="shared" si="0" ref="AV2:AV40">COUNTIF($AQ$4:$AQ$75,AU2)</f>
        <v>0</v>
      </c>
    </row>
    <row r="3" spans="1:48" ht="57">
      <c r="A3" s="14" t="s">
        <v>48</v>
      </c>
      <c r="B3" s="14" t="s">
        <v>49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14">
        <v>1</v>
      </c>
      <c r="AP3" s="14">
        <v>1</v>
      </c>
      <c r="AQ3" s="14">
        <f aca="true" t="shared" si="1" ref="AQ3:AQ75">SUM(C3:AP3)</f>
        <v>40</v>
      </c>
      <c r="AR3" s="14" t="s">
        <v>50</v>
      </c>
      <c r="AS3" s="7" t="s">
        <v>41</v>
      </c>
      <c r="AT3" s="7" t="s">
        <v>42</v>
      </c>
      <c r="AU3" s="14">
        <v>3</v>
      </c>
      <c r="AV3" s="14">
        <f t="shared" si="0"/>
        <v>0</v>
      </c>
    </row>
    <row r="4" spans="1:48" ht="35.25" customHeight="1">
      <c r="A4" s="14" t="str">
        <f>'Wyniki ucz'!A2</f>
        <v>A01</v>
      </c>
      <c r="B4" s="14" t="str">
        <f>'Wyniki ucz'!B2</f>
        <v>SP-Y1-152</v>
      </c>
      <c r="C4" s="14">
        <f>'Wyn ucz Ang'!C2</f>
        <v>1</v>
      </c>
      <c r="D4" s="14">
        <f>'Wyn ucz Ang'!D2</f>
        <v>1</v>
      </c>
      <c r="E4" s="14">
        <f>'Wyn ucz Ang'!E2</f>
        <v>1</v>
      </c>
      <c r="F4" s="14">
        <f>'Wyn ucz Ang'!F2</f>
        <v>0</v>
      </c>
      <c r="G4" s="14">
        <f>'Wyn ucz Ang'!G2</f>
        <v>1</v>
      </c>
      <c r="H4" s="14">
        <f>'Wyn ucz Ang'!H2</f>
        <v>0</v>
      </c>
      <c r="I4" s="14">
        <f>'Wyn ucz Ang'!I2</f>
        <v>0</v>
      </c>
      <c r="J4" s="14">
        <f>'Wyn ucz Ang'!J2</f>
        <v>1</v>
      </c>
      <c r="K4" s="14">
        <f>'Wyn ucz Ang'!K2</f>
        <v>1</v>
      </c>
      <c r="L4" s="14">
        <f>'Wyn ucz Ang'!L2</f>
        <v>1</v>
      </c>
      <c r="M4" s="14">
        <f>'Wyn ucz Ang'!M2</f>
        <v>0</v>
      </c>
      <c r="N4" s="14">
        <f>'Wyn ucz Ang'!N2</f>
        <v>0</v>
      </c>
      <c r="O4" s="14">
        <f>'Wyn ucz Ang'!O2</f>
        <v>0</v>
      </c>
      <c r="P4" s="14">
        <f>'Wyn ucz Ang'!P2</f>
        <v>1</v>
      </c>
      <c r="Q4" s="14">
        <f>'Wyn ucz Ang'!Q2</f>
        <v>1</v>
      </c>
      <c r="R4" s="14">
        <f>'Wyn ucz Ang'!R2</f>
        <v>1</v>
      </c>
      <c r="S4" s="14">
        <f>'Wyn ucz Ang'!S2</f>
        <v>0</v>
      </c>
      <c r="T4" s="14">
        <f>'Wyn ucz Ang'!T2</f>
        <v>0</v>
      </c>
      <c r="U4" s="14">
        <f>'Wyn ucz Ang'!U2</f>
        <v>0</v>
      </c>
      <c r="V4" s="14">
        <f>'Wyn ucz Ang'!V2</f>
        <v>0</v>
      </c>
      <c r="W4" s="14">
        <f>'Wyn ucz Ang'!W2</f>
        <v>0</v>
      </c>
      <c r="X4" s="14">
        <f>'Wyn ucz Ang'!X2</f>
        <v>0</v>
      </c>
      <c r="Y4" s="14">
        <f>'Wyn ucz Ang'!Y2</f>
        <v>0</v>
      </c>
      <c r="Z4" s="14">
        <f>'Wyn ucz Ang'!Z2</f>
        <v>1</v>
      </c>
      <c r="AA4" s="14">
        <f>'Wyn ucz Ang'!AA2</f>
        <v>0</v>
      </c>
      <c r="AB4" s="14">
        <f>'Wyn ucz Ang'!AB2</f>
        <v>1</v>
      </c>
      <c r="AC4" s="14">
        <f>'Wyn ucz Ang'!AC2</f>
        <v>0</v>
      </c>
      <c r="AD4" s="14">
        <f>'Wyn ucz Ang'!AD2</f>
        <v>1</v>
      </c>
      <c r="AE4" s="14">
        <f>'Wyn ucz Ang'!AE2</f>
        <v>0</v>
      </c>
      <c r="AF4" s="14">
        <f>'Wyn ucz Ang'!AF2</f>
        <v>0</v>
      </c>
      <c r="AG4" s="14">
        <f>'Wyn ucz Ang'!AG2</f>
        <v>1</v>
      </c>
      <c r="AH4" s="14">
        <f>'Wyn ucz Ang'!AH2</f>
        <v>0</v>
      </c>
      <c r="AI4" s="14">
        <f>'Wyn ucz Ang'!AI2</f>
        <v>0</v>
      </c>
      <c r="AJ4" s="14">
        <f>'Wyn ucz Ang'!AJ2</f>
        <v>0</v>
      </c>
      <c r="AK4" s="14">
        <f>'Wyn ucz Ang'!AK2</f>
        <v>0</v>
      </c>
      <c r="AL4" s="14">
        <f>'Wyn ucz Ang'!AL2</f>
        <v>0</v>
      </c>
      <c r="AM4" s="14">
        <f>'Wyn ucz Ang'!AM2</f>
        <v>0</v>
      </c>
      <c r="AN4" s="14">
        <f>'Wyn ucz Ang'!AN2</f>
        <v>0</v>
      </c>
      <c r="AO4" s="14">
        <f>'Wyn ucz Ang'!AO2</f>
        <v>1</v>
      </c>
      <c r="AP4" s="14">
        <f>'Wyn ucz Ang'!AP2</f>
        <v>0</v>
      </c>
      <c r="AQ4" s="14">
        <f t="shared" si="1"/>
        <v>15</v>
      </c>
      <c r="AR4" s="15">
        <f>AQ4/'ANAL_UCZ JPOL_MAT'!$D$1</f>
        <v>0.36585365853658536</v>
      </c>
      <c r="AS4" s="7" t="str">
        <f>IF($AR4&lt;=0.19,"Bardzo trudny",IF($AR4&lt;=0.49,"Trudny",IF($AR4&lt;=0.69,"Umiarkowanie trudny",IF($AR4&lt;=0.79,"Łatwy",IF($AR4&lt;=0.89,"Łatwy","Bardzo łatwy")))))</f>
        <v>Trudny</v>
      </c>
      <c r="AT4" s="8" t="str">
        <f>IF($AR4&lt;=0.19,"Bardzo niskim",IF($AR4&lt;=0.49,"Niskim",IF($AR4&lt;=0.69,"Niżej zadawalającym",IF($AR4&lt;=0.79,"Zadawalającym",IF($AR4&lt;=0.89,"Dobrym","Bardzo dobrym")))))</f>
        <v>Niskim</v>
      </c>
      <c r="AU4" s="14">
        <v>4</v>
      </c>
      <c r="AV4" s="14">
        <f t="shared" si="0"/>
        <v>0</v>
      </c>
    </row>
    <row r="5" spans="1:48" ht="35.25" customHeight="1">
      <c r="A5" s="14" t="str">
        <f>'Wyniki ucz'!A3</f>
        <v>A02</v>
      </c>
      <c r="B5" s="14" t="str">
        <f>'Wyniki ucz'!B3</f>
        <v>SP-Y1-152</v>
      </c>
      <c r="C5" s="14">
        <f>'Wyn ucz Ang'!C3</f>
        <v>1</v>
      </c>
      <c r="D5" s="14">
        <f>'Wyn ucz Ang'!D3</f>
        <v>1</v>
      </c>
      <c r="E5" s="14">
        <f>'Wyn ucz Ang'!E3</f>
        <v>1</v>
      </c>
      <c r="F5" s="14">
        <f>'Wyn ucz Ang'!F3</f>
        <v>1</v>
      </c>
      <c r="G5" s="14">
        <f>'Wyn ucz Ang'!G3</f>
        <v>1</v>
      </c>
      <c r="H5" s="14">
        <f>'Wyn ucz Ang'!H3</f>
        <v>1</v>
      </c>
      <c r="I5" s="14">
        <f>'Wyn ucz Ang'!I3</f>
        <v>1</v>
      </c>
      <c r="J5" s="14">
        <f>'Wyn ucz Ang'!J3</f>
        <v>1</v>
      </c>
      <c r="K5" s="14">
        <f>'Wyn ucz Ang'!K3</f>
        <v>1</v>
      </c>
      <c r="L5" s="14">
        <f>'Wyn ucz Ang'!L3</f>
        <v>1</v>
      </c>
      <c r="M5" s="14">
        <f>'Wyn ucz Ang'!M3</f>
        <v>1</v>
      </c>
      <c r="N5" s="14">
        <f>'Wyn ucz Ang'!N3</f>
        <v>1</v>
      </c>
      <c r="O5" s="14">
        <f>'Wyn ucz Ang'!O3</f>
        <v>1</v>
      </c>
      <c r="P5" s="14">
        <f>'Wyn ucz Ang'!P3</f>
        <v>1</v>
      </c>
      <c r="Q5" s="14">
        <f>'Wyn ucz Ang'!Q3</f>
        <v>1</v>
      </c>
      <c r="R5" s="14">
        <f>'Wyn ucz Ang'!R3</f>
        <v>1</v>
      </c>
      <c r="S5" s="14">
        <f>'Wyn ucz Ang'!S3</f>
        <v>1</v>
      </c>
      <c r="T5" s="14">
        <f>'Wyn ucz Ang'!T3</f>
        <v>1</v>
      </c>
      <c r="U5" s="14">
        <f>'Wyn ucz Ang'!U3</f>
        <v>1</v>
      </c>
      <c r="V5" s="14">
        <f>'Wyn ucz Ang'!V3</f>
        <v>1</v>
      </c>
      <c r="W5" s="14">
        <f>'Wyn ucz Ang'!W3</f>
        <v>1</v>
      </c>
      <c r="X5" s="14">
        <f>'Wyn ucz Ang'!X3</f>
        <v>1</v>
      </c>
      <c r="Y5" s="14">
        <f>'Wyn ucz Ang'!Y3</f>
        <v>1</v>
      </c>
      <c r="Z5" s="14">
        <f>'Wyn ucz Ang'!Z3</f>
        <v>1</v>
      </c>
      <c r="AA5" s="14">
        <f>'Wyn ucz Ang'!AA3</f>
        <v>1</v>
      </c>
      <c r="AB5" s="14">
        <f>'Wyn ucz Ang'!AB3</f>
        <v>1</v>
      </c>
      <c r="AC5" s="14">
        <f>'Wyn ucz Ang'!AC3</f>
        <v>1</v>
      </c>
      <c r="AD5" s="14">
        <f>'Wyn ucz Ang'!AD3</f>
        <v>1</v>
      </c>
      <c r="AE5" s="14">
        <f>'Wyn ucz Ang'!AE3</f>
        <v>1</v>
      </c>
      <c r="AF5" s="14">
        <f>'Wyn ucz Ang'!AF3</f>
        <v>1</v>
      </c>
      <c r="AG5" s="14">
        <f>'Wyn ucz Ang'!AG3</f>
        <v>1</v>
      </c>
      <c r="AH5" s="14">
        <f>'Wyn ucz Ang'!AH3</f>
        <v>1</v>
      </c>
      <c r="AI5" s="14">
        <f>'Wyn ucz Ang'!AI3</f>
        <v>1</v>
      </c>
      <c r="AJ5" s="14">
        <f>'Wyn ucz Ang'!AJ3</f>
        <v>1</v>
      </c>
      <c r="AK5" s="14">
        <f>'Wyn ucz Ang'!AK3</f>
        <v>1</v>
      </c>
      <c r="AL5" s="14">
        <f>'Wyn ucz Ang'!AL3</f>
        <v>1</v>
      </c>
      <c r="AM5" s="14">
        <f>'Wyn ucz Ang'!AM3</f>
        <v>1</v>
      </c>
      <c r="AN5" s="14">
        <f>'Wyn ucz Ang'!AN3</f>
        <v>1</v>
      </c>
      <c r="AO5" s="14">
        <f>'Wyn ucz Ang'!AO3</f>
        <v>1</v>
      </c>
      <c r="AP5" s="14">
        <f>'Wyn ucz Ang'!AP3</f>
        <v>1</v>
      </c>
      <c r="AQ5" s="14">
        <f t="shared" si="1"/>
        <v>40</v>
      </c>
      <c r="AR5" s="15">
        <f>AQ5/'ANAL_UCZ JPOL_MAT'!$D$1</f>
        <v>0.975609756097561</v>
      </c>
      <c r="AS5" s="7" t="str">
        <f aca="true" t="shared" si="2" ref="AS5:AS76">IF($AR5&lt;=0.19,"Bardzo trudny",IF($AR5&lt;=0.49,"Trudny",IF($AR5&lt;=0.69,"Umiarkowanie trudny",IF($AR5&lt;=0.79,"Łatwy",IF($AR5&lt;=0.89,"Łatwy","Bardzo łatwy")))))</f>
        <v>Bardzo łatwy</v>
      </c>
      <c r="AT5" s="8" t="str">
        <f aca="true" t="shared" si="3" ref="AT5:AT76">IF($AR5&lt;=0.19,"Bardzo niskim",IF($AR5&lt;=0.49,"Niskim",IF($AR5&lt;=0.69,"Niżej zadawalającym",IF($AR5&lt;=0.79,"Zadawalającym",IF($AR5&lt;=0.89,"Dobrym","Bardzo dobrym")))))</f>
        <v>Bardzo dobrym</v>
      </c>
      <c r="AU5" s="14">
        <v>5</v>
      </c>
      <c r="AV5" s="14">
        <f t="shared" si="0"/>
        <v>0</v>
      </c>
    </row>
    <row r="6" spans="1:48" ht="35.25" customHeight="1">
      <c r="A6" s="14" t="str">
        <f>'Wyniki ucz'!A4</f>
        <v>A03</v>
      </c>
      <c r="B6" s="14" t="str">
        <f>'Wyniki ucz'!B4</f>
        <v>SP-X1-152</v>
      </c>
      <c r="C6" s="14">
        <f>'Wyn ucz Ang'!C4</f>
        <v>1</v>
      </c>
      <c r="D6" s="14">
        <f>'Wyn ucz Ang'!D4</f>
        <v>1</v>
      </c>
      <c r="E6" s="14">
        <f>'Wyn ucz Ang'!E4</f>
        <v>1</v>
      </c>
      <c r="F6" s="14">
        <f>'Wyn ucz Ang'!F4</f>
        <v>1</v>
      </c>
      <c r="G6" s="14">
        <f>'Wyn ucz Ang'!G4</f>
        <v>0</v>
      </c>
      <c r="H6" s="14">
        <f>'Wyn ucz Ang'!H4</f>
        <v>1</v>
      </c>
      <c r="I6" s="14">
        <f>'Wyn ucz Ang'!I4</f>
        <v>1</v>
      </c>
      <c r="J6" s="14">
        <f>'Wyn ucz Ang'!J4</f>
        <v>1</v>
      </c>
      <c r="K6" s="14">
        <f>'Wyn ucz Ang'!K4</f>
        <v>0</v>
      </c>
      <c r="L6" s="14">
        <f>'Wyn ucz Ang'!L4</f>
        <v>0</v>
      </c>
      <c r="M6" s="14">
        <f>'Wyn ucz Ang'!M4</f>
        <v>0</v>
      </c>
      <c r="N6" s="14">
        <f>'Wyn ucz Ang'!N4</f>
        <v>1</v>
      </c>
      <c r="O6" s="14">
        <f>'Wyn ucz Ang'!O4</f>
        <v>1</v>
      </c>
      <c r="P6" s="14">
        <f>'Wyn ucz Ang'!P4</f>
        <v>1</v>
      </c>
      <c r="Q6" s="14">
        <f>'Wyn ucz Ang'!Q4</f>
        <v>1</v>
      </c>
      <c r="R6" s="14">
        <f>'Wyn ucz Ang'!R4</f>
        <v>0</v>
      </c>
      <c r="S6" s="14">
        <f>'Wyn ucz Ang'!S4</f>
        <v>1</v>
      </c>
      <c r="T6" s="14">
        <f>'Wyn ucz Ang'!T4</f>
        <v>0</v>
      </c>
      <c r="U6" s="14">
        <f>'Wyn ucz Ang'!U4</f>
        <v>1</v>
      </c>
      <c r="V6" s="14">
        <f>'Wyn ucz Ang'!V4</f>
        <v>1</v>
      </c>
      <c r="W6" s="14">
        <f>'Wyn ucz Ang'!W4</f>
        <v>1</v>
      </c>
      <c r="X6" s="14">
        <f>'Wyn ucz Ang'!X4</f>
        <v>1</v>
      </c>
      <c r="Y6" s="14">
        <f>'Wyn ucz Ang'!Y4</f>
        <v>1</v>
      </c>
      <c r="Z6" s="14">
        <f>'Wyn ucz Ang'!Z4</f>
        <v>1</v>
      </c>
      <c r="AA6" s="14">
        <f>'Wyn ucz Ang'!AA4</f>
        <v>1</v>
      </c>
      <c r="AB6" s="14">
        <f>'Wyn ucz Ang'!AB4</f>
        <v>1</v>
      </c>
      <c r="AC6" s="14">
        <f>'Wyn ucz Ang'!AC4</f>
        <v>0</v>
      </c>
      <c r="AD6" s="14">
        <f>'Wyn ucz Ang'!AD4</f>
        <v>1</v>
      </c>
      <c r="AE6" s="14">
        <f>'Wyn ucz Ang'!AE4</f>
        <v>0</v>
      </c>
      <c r="AF6" s="14">
        <f>'Wyn ucz Ang'!AF4</f>
        <v>1</v>
      </c>
      <c r="AG6" s="14">
        <f>'Wyn ucz Ang'!AG4</f>
        <v>1</v>
      </c>
      <c r="AH6" s="14">
        <f>'Wyn ucz Ang'!AH4</f>
        <v>1</v>
      </c>
      <c r="AI6" s="14">
        <f>'Wyn ucz Ang'!AI4</f>
        <v>0</v>
      </c>
      <c r="AJ6" s="14">
        <f>'Wyn ucz Ang'!AJ4</f>
        <v>0</v>
      </c>
      <c r="AK6" s="14">
        <f>'Wyn ucz Ang'!AK4</f>
        <v>0</v>
      </c>
      <c r="AL6" s="14">
        <f>'Wyn ucz Ang'!AL4</f>
        <v>0</v>
      </c>
      <c r="AM6" s="14">
        <f>'Wyn ucz Ang'!AM4</f>
        <v>1</v>
      </c>
      <c r="AN6" s="14">
        <f>'Wyn ucz Ang'!AN4</f>
        <v>0</v>
      </c>
      <c r="AO6" s="14">
        <f>'Wyn ucz Ang'!AO4</f>
        <v>1</v>
      </c>
      <c r="AP6" s="14">
        <f>'Wyn ucz Ang'!AP4</f>
        <v>0</v>
      </c>
      <c r="AQ6" s="14">
        <f t="shared" si="1"/>
        <v>26</v>
      </c>
      <c r="AR6" s="15">
        <f>AQ6/'ANAL_UCZ JPOL_MAT'!$D$1</f>
        <v>0.6341463414634146</v>
      </c>
      <c r="AS6" s="7" t="str">
        <f t="shared" si="2"/>
        <v>Umiarkowanie trudny</v>
      </c>
      <c r="AT6" s="8" t="str">
        <f t="shared" si="3"/>
        <v>Niżej zadawalającym</v>
      </c>
      <c r="AU6" s="14">
        <v>6</v>
      </c>
      <c r="AV6" s="14">
        <f t="shared" si="0"/>
        <v>0</v>
      </c>
    </row>
    <row r="7" spans="1:48" ht="35.25" customHeight="1">
      <c r="A7" s="14" t="str">
        <f>'Wyniki ucz'!A5</f>
        <v>A04</v>
      </c>
      <c r="B7" s="14" t="str">
        <f>'Wyniki ucz'!B5</f>
        <v>SP-Y1-152</v>
      </c>
      <c r="C7" s="14">
        <f>'Wyn ucz Ang'!C5</f>
        <v>1</v>
      </c>
      <c r="D7" s="14">
        <f>'Wyn ucz Ang'!D5</f>
        <v>1</v>
      </c>
      <c r="E7" s="14">
        <f>'Wyn ucz Ang'!E5</f>
        <v>1</v>
      </c>
      <c r="F7" s="14">
        <f>'Wyn ucz Ang'!F5</f>
        <v>1</v>
      </c>
      <c r="G7" s="14">
        <f>'Wyn ucz Ang'!G5</f>
        <v>1</v>
      </c>
      <c r="H7" s="14">
        <f>'Wyn ucz Ang'!H5</f>
        <v>1</v>
      </c>
      <c r="I7" s="14">
        <f>'Wyn ucz Ang'!I5</f>
        <v>1</v>
      </c>
      <c r="J7" s="14">
        <f>'Wyn ucz Ang'!J5</f>
        <v>1</v>
      </c>
      <c r="K7" s="14">
        <f>'Wyn ucz Ang'!K5</f>
        <v>1</v>
      </c>
      <c r="L7" s="14">
        <f>'Wyn ucz Ang'!L5</f>
        <v>1</v>
      </c>
      <c r="M7" s="14">
        <f>'Wyn ucz Ang'!M5</f>
        <v>1</v>
      </c>
      <c r="N7" s="14">
        <f>'Wyn ucz Ang'!N5</f>
        <v>1</v>
      </c>
      <c r="O7" s="14">
        <f>'Wyn ucz Ang'!O5</f>
        <v>1</v>
      </c>
      <c r="P7" s="14">
        <f>'Wyn ucz Ang'!P5</f>
        <v>1</v>
      </c>
      <c r="Q7" s="14">
        <f>'Wyn ucz Ang'!Q5</f>
        <v>1</v>
      </c>
      <c r="R7" s="14">
        <f>'Wyn ucz Ang'!R5</f>
        <v>1</v>
      </c>
      <c r="S7" s="14">
        <f>'Wyn ucz Ang'!S5</f>
        <v>1</v>
      </c>
      <c r="T7" s="14">
        <f>'Wyn ucz Ang'!T5</f>
        <v>1</v>
      </c>
      <c r="U7" s="14">
        <f>'Wyn ucz Ang'!U5</f>
        <v>1</v>
      </c>
      <c r="V7" s="14">
        <f>'Wyn ucz Ang'!V5</f>
        <v>1</v>
      </c>
      <c r="W7" s="14">
        <f>'Wyn ucz Ang'!W5</f>
        <v>1</v>
      </c>
      <c r="X7" s="14">
        <f>'Wyn ucz Ang'!X5</f>
        <v>1</v>
      </c>
      <c r="Y7" s="14">
        <f>'Wyn ucz Ang'!Y5</f>
        <v>1</v>
      </c>
      <c r="Z7" s="14">
        <f>'Wyn ucz Ang'!Z5</f>
        <v>1</v>
      </c>
      <c r="AA7" s="14">
        <f>'Wyn ucz Ang'!AA5</f>
        <v>1</v>
      </c>
      <c r="AB7" s="14">
        <f>'Wyn ucz Ang'!AB5</f>
        <v>1</v>
      </c>
      <c r="AC7" s="14">
        <f>'Wyn ucz Ang'!AC5</f>
        <v>1</v>
      </c>
      <c r="AD7" s="14">
        <f>'Wyn ucz Ang'!AD5</f>
        <v>1</v>
      </c>
      <c r="AE7" s="14">
        <f>'Wyn ucz Ang'!AE5</f>
        <v>1</v>
      </c>
      <c r="AF7" s="14">
        <f>'Wyn ucz Ang'!AF5</f>
        <v>1</v>
      </c>
      <c r="AG7" s="14">
        <f>'Wyn ucz Ang'!AG5</f>
        <v>1</v>
      </c>
      <c r="AH7" s="14">
        <f>'Wyn ucz Ang'!AH5</f>
        <v>1</v>
      </c>
      <c r="AI7" s="14">
        <f>'Wyn ucz Ang'!AI5</f>
        <v>1</v>
      </c>
      <c r="AJ7" s="14">
        <f>'Wyn ucz Ang'!AJ5</f>
        <v>1</v>
      </c>
      <c r="AK7" s="14">
        <f>'Wyn ucz Ang'!AK5</f>
        <v>1</v>
      </c>
      <c r="AL7" s="14">
        <f>'Wyn ucz Ang'!AL5</f>
        <v>1</v>
      </c>
      <c r="AM7" s="14">
        <f>'Wyn ucz Ang'!AM5</f>
        <v>1</v>
      </c>
      <c r="AN7" s="14">
        <f>'Wyn ucz Ang'!AN5</f>
        <v>1</v>
      </c>
      <c r="AO7" s="14">
        <f>'Wyn ucz Ang'!AO5</f>
        <v>1</v>
      </c>
      <c r="AP7" s="14">
        <f>'Wyn ucz Ang'!AP5</f>
        <v>1</v>
      </c>
      <c r="AQ7" s="14">
        <f t="shared" si="1"/>
        <v>40</v>
      </c>
      <c r="AR7" s="15">
        <f>AQ7/'ANAL_UCZ JPOL_MAT'!$D$1</f>
        <v>0.975609756097561</v>
      </c>
      <c r="AS7" s="7" t="str">
        <f t="shared" si="2"/>
        <v>Bardzo łatwy</v>
      </c>
      <c r="AT7" s="8" t="str">
        <f t="shared" si="3"/>
        <v>Bardzo dobrym</v>
      </c>
      <c r="AU7" s="14">
        <v>7</v>
      </c>
      <c r="AV7" s="14">
        <f t="shared" si="0"/>
        <v>0</v>
      </c>
    </row>
    <row r="8" spans="1:48" ht="35.25" customHeight="1">
      <c r="A8" s="14" t="str">
        <f>'Wyniki ucz'!A6</f>
        <v>A05</v>
      </c>
      <c r="B8" s="14" t="str">
        <f>'Wyniki ucz'!B6</f>
        <v>SP-X1-152</v>
      </c>
      <c r="C8" s="14">
        <f>'Wyn ucz Ang'!C6</f>
        <v>1</v>
      </c>
      <c r="D8" s="14">
        <f>'Wyn ucz Ang'!D6</f>
        <v>1</v>
      </c>
      <c r="E8" s="14">
        <f>'Wyn ucz Ang'!E6</f>
        <v>1</v>
      </c>
      <c r="F8" s="14">
        <f>'Wyn ucz Ang'!F6</f>
        <v>1</v>
      </c>
      <c r="G8" s="14">
        <f>'Wyn ucz Ang'!G6</f>
        <v>1</v>
      </c>
      <c r="H8" s="14">
        <f>'Wyn ucz Ang'!H6</f>
        <v>1</v>
      </c>
      <c r="I8" s="14">
        <f>'Wyn ucz Ang'!I6</f>
        <v>1</v>
      </c>
      <c r="J8" s="14">
        <f>'Wyn ucz Ang'!J6</f>
        <v>1</v>
      </c>
      <c r="K8" s="14">
        <f>'Wyn ucz Ang'!K6</f>
        <v>1</v>
      </c>
      <c r="L8" s="14">
        <f>'Wyn ucz Ang'!L6</f>
        <v>1</v>
      </c>
      <c r="M8" s="14">
        <f>'Wyn ucz Ang'!M6</f>
        <v>1</v>
      </c>
      <c r="N8" s="14">
        <f>'Wyn ucz Ang'!N6</f>
        <v>1</v>
      </c>
      <c r="O8" s="14">
        <f>'Wyn ucz Ang'!O6</f>
        <v>1</v>
      </c>
      <c r="P8" s="14">
        <f>'Wyn ucz Ang'!P6</f>
        <v>1</v>
      </c>
      <c r="Q8" s="14">
        <f>'Wyn ucz Ang'!Q6</f>
        <v>1</v>
      </c>
      <c r="R8" s="14">
        <f>'Wyn ucz Ang'!R6</f>
        <v>1</v>
      </c>
      <c r="S8" s="14">
        <f>'Wyn ucz Ang'!S6</f>
        <v>1</v>
      </c>
      <c r="T8" s="14">
        <f>'Wyn ucz Ang'!T6</f>
        <v>1</v>
      </c>
      <c r="U8" s="14">
        <f>'Wyn ucz Ang'!U6</f>
        <v>1</v>
      </c>
      <c r="V8" s="14">
        <f>'Wyn ucz Ang'!V6</f>
        <v>1</v>
      </c>
      <c r="W8" s="14">
        <f>'Wyn ucz Ang'!W6</f>
        <v>1</v>
      </c>
      <c r="X8" s="14">
        <f>'Wyn ucz Ang'!X6</f>
        <v>1</v>
      </c>
      <c r="Y8" s="14">
        <f>'Wyn ucz Ang'!Y6</f>
        <v>1</v>
      </c>
      <c r="Z8" s="14">
        <f>'Wyn ucz Ang'!Z6</f>
        <v>1</v>
      </c>
      <c r="AA8" s="14">
        <f>'Wyn ucz Ang'!AA6</f>
        <v>1</v>
      </c>
      <c r="AB8" s="14">
        <f>'Wyn ucz Ang'!AB6</f>
        <v>1</v>
      </c>
      <c r="AC8" s="14">
        <f>'Wyn ucz Ang'!AC6</f>
        <v>1</v>
      </c>
      <c r="AD8" s="14">
        <f>'Wyn ucz Ang'!AD6</f>
        <v>1</v>
      </c>
      <c r="AE8" s="14">
        <f>'Wyn ucz Ang'!AE6</f>
        <v>1</v>
      </c>
      <c r="AF8" s="14">
        <f>'Wyn ucz Ang'!AF6</f>
        <v>1</v>
      </c>
      <c r="AG8" s="14">
        <f>'Wyn ucz Ang'!AG6</f>
        <v>1</v>
      </c>
      <c r="AH8" s="14">
        <f>'Wyn ucz Ang'!AH6</f>
        <v>1</v>
      </c>
      <c r="AI8" s="14">
        <f>'Wyn ucz Ang'!AI6</f>
        <v>1</v>
      </c>
      <c r="AJ8" s="14">
        <f>'Wyn ucz Ang'!AJ6</f>
        <v>1</v>
      </c>
      <c r="AK8" s="14">
        <f>'Wyn ucz Ang'!AK6</f>
        <v>1</v>
      </c>
      <c r="AL8" s="14">
        <f>'Wyn ucz Ang'!AL6</f>
        <v>1</v>
      </c>
      <c r="AM8" s="14">
        <f>'Wyn ucz Ang'!AM6</f>
        <v>1</v>
      </c>
      <c r="AN8" s="14">
        <f>'Wyn ucz Ang'!AN6</f>
        <v>1</v>
      </c>
      <c r="AO8" s="14">
        <f>'Wyn ucz Ang'!AO6</f>
        <v>1</v>
      </c>
      <c r="AP8" s="14">
        <f>'Wyn ucz Ang'!AP6</f>
        <v>1</v>
      </c>
      <c r="AQ8" s="14">
        <f t="shared" si="1"/>
        <v>40</v>
      </c>
      <c r="AR8" s="15">
        <f>AQ8/'ANAL_UCZ JPOL_MAT'!$D$1</f>
        <v>0.975609756097561</v>
      </c>
      <c r="AS8" s="7" t="str">
        <f t="shared" si="2"/>
        <v>Bardzo łatwy</v>
      </c>
      <c r="AT8" s="8" t="str">
        <f t="shared" si="3"/>
        <v>Bardzo dobrym</v>
      </c>
      <c r="AU8" s="14">
        <v>8</v>
      </c>
      <c r="AV8" s="14">
        <f t="shared" si="0"/>
        <v>0</v>
      </c>
    </row>
    <row r="9" spans="1:48" ht="35.25" customHeight="1">
      <c r="A9" s="14" t="str">
        <f>'Wyniki ucz'!A7</f>
        <v>A06</v>
      </c>
      <c r="B9" s="14" t="str">
        <f>'Wyniki ucz'!B7</f>
        <v>SP-Y1-152</v>
      </c>
      <c r="C9" s="14">
        <f>'Wyn ucz Ang'!C7</f>
        <v>1</v>
      </c>
      <c r="D9" s="14">
        <f>'Wyn ucz Ang'!D7</f>
        <v>1</v>
      </c>
      <c r="E9" s="14">
        <f>'Wyn ucz Ang'!E7</f>
        <v>1</v>
      </c>
      <c r="F9" s="14">
        <f>'Wyn ucz Ang'!F7</f>
        <v>0</v>
      </c>
      <c r="G9" s="14">
        <f>'Wyn ucz Ang'!G7</f>
        <v>0</v>
      </c>
      <c r="H9" s="14">
        <f>'Wyn ucz Ang'!H7</f>
        <v>0</v>
      </c>
      <c r="I9" s="14">
        <f>'Wyn ucz Ang'!I7</f>
        <v>0</v>
      </c>
      <c r="J9" s="14">
        <f>'Wyn ucz Ang'!J7</f>
        <v>0</v>
      </c>
      <c r="K9" s="14">
        <f>'Wyn ucz Ang'!K7</f>
        <v>0</v>
      </c>
      <c r="L9" s="14">
        <f>'Wyn ucz Ang'!L7</f>
        <v>0</v>
      </c>
      <c r="M9" s="14">
        <f>'Wyn ucz Ang'!M7</f>
        <v>0</v>
      </c>
      <c r="N9" s="14">
        <f>'Wyn ucz Ang'!N7</f>
        <v>0</v>
      </c>
      <c r="O9" s="14">
        <f>'Wyn ucz Ang'!O7</f>
        <v>0</v>
      </c>
      <c r="P9" s="14">
        <f>'Wyn ucz Ang'!P7</f>
        <v>1</v>
      </c>
      <c r="Q9" s="14">
        <f>'Wyn ucz Ang'!Q7</f>
        <v>0</v>
      </c>
      <c r="R9" s="14">
        <f>'Wyn ucz Ang'!R7</f>
        <v>1</v>
      </c>
      <c r="S9" s="14">
        <f>'Wyn ucz Ang'!S7</f>
        <v>0</v>
      </c>
      <c r="T9" s="14">
        <f>'Wyn ucz Ang'!T7</f>
        <v>0</v>
      </c>
      <c r="U9" s="14">
        <f>'Wyn ucz Ang'!U7</f>
        <v>1</v>
      </c>
      <c r="V9" s="14">
        <f>'Wyn ucz Ang'!V7</f>
        <v>0</v>
      </c>
      <c r="W9" s="14">
        <f>'Wyn ucz Ang'!W7</f>
        <v>1</v>
      </c>
      <c r="X9" s="14">
        <f>'Wyn ucz Ang'!X7</f>
        <v>0</v>
      </c>
      <c r="Y9" s="14">
        <f>'Wyn ucz Ang'!Y7</f>
        <v>0</v>
      </c>
      <c r="Z9" s="14">
        <f>'Wyn ucz Ang'!Z7</f>
        <v>1</v>
      </c>
      <c r="AA9" s="14">
        <f>'Wyn ucz Ang'!AA7</f>
        <v>1</v>
      </c>
      <c r="AB9" s="14">
        <f>'Wyn ucz Ang'!AB7</f>
        <v>0</v>
      </c>
      <c r="AC9" s="14">
        <f>'Wyn ucz Ang'!AC7</f>
        <v>1</v>
      </c>
      <c r="AD9" s="14">
        <f>'Wyn ucz Ang'!AD7</f>
        <v>0</v>
      </c>
      <c r="AE9" s="14">
        <f>'Wyn ucz Ang'!AE7</f>
        <v>0</v>
      </c>
      <c r="AF9" s="14">
        <f>'Wyn ucz Ang'!AF7</f>
        <v>1</v>
      </c>
      <c r="AG9" s="14">
        <f>'Wyn ucz Ang'!AG7</f>
        <v>1</v>
      </c>
      <c r="AH9" s="14">
        <f>'Wyn ucz Ang'!AH7</f>
        <v>1</v>
      </c>
      <c r="AI9" s="14">
        <f>'Wyn ucz Ang'!AI7</f>
        <v>0</v>
      </c>
      <c r="AJ9" s="14">
        <f>'Wyn ucz Ang'!AJ7</f>
        <v>0</v>
      </c>
      <c r="AK9" s="14">
        <f>'Wyn ucz Ang'!AK7</f>
        <v>0</v>
      </c>
      <c r="AL9" s="14">
        <f>'Wyn ucz Ang'!AL7</f>
        <v>0</v>
      </c>
      <c r="AM9" s="14">
        <f>'Wyn ucz Ang'!AM7</f>
        <v>0</v>
      </c>
      <c r="AN9" s="14">
        <f>'Wyn ucz Ang'!AN7</f>
        <v>0</v>
      </c>
      <c r="AO9" s="14">
        <f>'Wyn ucz Ang'!AO7</f>
        <v>0</v>
      </c>
      <c r="AP9" s="14">
        <f>'Wyn ucz Ang'!AP7</f>
        <v>0</v>
      </c>
      <c r="AQ9" s="14">
        <f t="shared" si="1"/>
        <v>13</v>
      </c>
      <c r="AR9" s="15">
        <f>AQ9/'ANAL_UCZ JPOL_MAT'!$D$1</f>
        <v>0.3170731707317073</v>
      </c>
      <c r="AS9" s="7" t="str">
        <f t="shared" si="2"/>
        <v>Trudny</v>
      </c>
      <c r="AT9" s="8" t="str">
        <f t="shared" si="3"/>
        <v>Niskim</v>
      </c>
      <c r="AU9" s="14">
        <v>9</v>
      </c>
      <c r="AV9" s="14">
        <f t="shared" si="0"/>
        <v>0</v>
      </c>
    </row>
    <row r="10" spans="1:48" ht="35.25" customHeight="1">
      <c r="A10" s="14" t="str">
        <f>'Wyniki ucz'!A8</f>
        <v>A07</v>
      </c>
      <c r="B10" s="14" t="str">
        <f>'Wyniki ucz'!B8</f>
        <v>SP-Y1-152</v>
      </c>
      <c r="C10" s="14">
        <f>'Wyn ucz Ang'!C8</f>
        <v>1</v>
      </c>
      <c r="D10" s="14">
        <f>'Wyn ucz Ang'!D8</f>
        <v>1</v>
      </c>
      <c r="E10" s="14">
        <f>'Wyn ucz Ang'!E8</f>
        <v>1</v>
      </c>
      <c r="F10" s="14">
        <f>'Wyn ucz Ang'!F8</f>
        <v>1</v>
      </c>
      <c r="G10" s="14">
        <f>'Wyn ucz Ang'!G8</f>
        <v>1</v>
      </c>
      <c r="H10" s="14">
        <f>'Wyn ucz Ang'!H8</f>
        <v>1</v>
      </c>
      <c r="I10" s="14">
        <f>'Wyn ucz Ang'!I8</f>
        <v>1</v>
      </c>
      <c r="J10" s="14">
        <f>'Wyn ucz Ang'!J8</f>
        <v>1</v>
      </c>
      <c r="K10" s="14">
        <f>'Wyn ucz Ang'!K8</f>
        <v>1</v>
      </c>
      <c r="L10" s="14">
        <f>'Wyn ucz Ang'!L8</f>
        <v>1</v>
      </c>
      <c r="M10" s="14">
        <f>'Wyn ucz Ang'!M8</f>
        <v>1</v>
      </c>
      <c r="N10" s="14">
        <f>'Wyn ucz Ang'!N8</f>
        <v>1</v>
      </c>
      <c r="O10" s="14">
        <f>'Wyn ucz Ang'!O8</f>
        <v>1</v>
      </c>
      <c r="P10" s="14">
        <f>'Wyn ucz Ang'!P8</f>
        <v>1</v>
      </c>
      <c r="Q10" s="14">
        <f>'Wyn ucz Ang'!Q8</f>
        <v>1</v>
      </c>
      <c r="R10" s="14">
        <f>'Wyn ucz Ang'!R8</f>
        <v>1</v>
      </c>
      <c r="S10" s="14">
        <f>'Wyn ucz Ang'!S8</f>
        <v>1</v>
      </c>
      <c r="T10" s="14">
        <f>'Wyn ucz Ang'!T8</f>
        <v>1</v>
      </c>
      <c r="U10" s="14">
        <f>'Wyn ucz Ang'!U8</f>
        <v>1</v>
      </c>
      <c r="V10" s="14">
        <f>'Wyn ucz Ang'!V8</f>
        <v>1</v>
      </c>
      <c r="W10" s="14">
        <f>'Wyn ucz Ang'!W8</f>
        <v>1</v>
      </c>
      <c r="X10" s="14">
        <f>'Wyn ucz Ang'!X8</f>
        <v>1</v>
      </c>
      <c r="Y10" s="14">
        <f>'Wyn ucz Ang'!Y8</f>
        <v>1</v>
      </c>
      <c r="Z10" s="14">
        <f>'Wyn ucz Ang'!Z8</f>
        <v>1</v>
      </c>
      <c r="AA10" s="14">
        <f>'Wyn ucz Ang'!AA8</f>
        <v>1</v>
      </c>
      <c r="AB10" s="14">
        <f>'Wyn ucz Ang'!AB8</f>
        <v>1</v>
      </c>
      <c r="AC10" s="14">
        <f>'Wyn ucz Ang'!AC8</f>
        <v>1</v>
      </c>
      <c r="AD10" s="14">
        <f>'Wyn ucz Ang'!AD8</f>
        <v>1</v>
      </c>
      <c r="AE10" s="14">
        <f>'Wyn ucz Ang'!AE8</f>
        <v>1</v>
      </c>
      <c r="AF10" s="14">
        <f>'Wyn ucz Ang'!AF8</f>
        <v>1</v>
      </c>
      <c r="AG10" s="14">
        <f>'Wyn ucz Ang'!AG8</f>
        <v>1</v>
      </c>
      <c r="AH10" s="14">
        <f>'Wyn ucz Ang'!AH8</f>
        <v>1</v>
      </c>
      <c r="AI10" s="14">
        <f>'Wyn ucz Ang'!AI8</f>
        <v>1</v>
      </c>
      <c r="AJ10" s="14">
        <f>'Wyn ucz Ang'!AJ8</f>
        <v>1</v>
      </c>
      <c r="AK10" s="14">
        <f>'Wyn ucz Ang'!AK8</f>
        <v>1</v>
      </c>
      <c r="AL10" s="14">
        <f>'Wyn ucz Ang'!AL8</f>
        <v>1</v>
      </c>
      <c r="AM10" s="14">
        <f>'Wyn ucz Ang'!AM8</f>
        <v>1</v>
      </c>
      <c r="AN10" s="14">
        <f>'Wyn ucz Ang'!AN8</f>
        <v>1</v>
      </c>
      <c r="AO10" s="14">
        <f>'Wyn ucz Ang'!AO8</f>
        <v>1</v>
      </c>
      <c r="AP10" s="14">
        <f>'Wyn ucz Ang'!AP8</f>
        <v>1</v>
      </c>
      <c r="AQ10" s="14">
        <f t="shared" si="1"/>
        <v>40</v>
      </c>
      <c r="AR10" s="15">
        <f>AQ10/'ANAL_UCZ JPOL_MAT'!$D$1</f>
        <v>0.975609756097561</v>
      </c>
      <c r="AS10" s="7" t="str">
        <f t="shared" si="2"/>
        <v>Bardzo łatwy</v>
      </c>
      <c r="AT10" s="8" t="str">
        <f t="shared" si="3"/>
        <v>Bardzo dobrym</v>
      </c>
      <c r="AU10" s="14">
        <v>10</v>
      </c>
      <c r="AV10" s="14">
        <f t="shared" si="0"/>
        <v>0</v>
      </c>
    </row>
    <row r="11" spans="1:48" ht="35.25" customHeight="1">
      <c r="A11" s="14" t="str">
        <f>'Wyniki ucz'!A9</f>
        <v>A08</v>
      </c>
      <c r="B11" s="14" t="str">
        <f>'Wyniki ucz'!B9</f>
        <v>SP-X1-152</v>
      </c>
      <c r="C11" s="14">
        <f>'Wyn ucz Ang'!C9</f>
        <v>1</v>
      </c>
      <c r="D11" s="14">
        <f>'Wyn ucz Ang'!D9</f>
        <v>1</v>
      </c>
      <c r="E11" s="14">
        <f>'Wyn ucz Ang'!E9</f>
        <v>1</v>
      </c>
      <c r="F11" s="14">
        <f>'Wyn ucz Ang'!F9</f>
        <v>1</v>
      </c>
      <c r="G11" s="14">
        <f>'Wyn ucz Ang'!G9</f>
        <v>1</v>
      </c>
      <c r="H11" s="14">
        <f>'Wyn ucz Ang'!H9</f>
        <v>1</v>
      </c>
      <c r="I11" s="14">
        <f>'Wyn ucz Ang'!I9</f>
        <v>1</v>
      </c>
      <c r="J11" s="14">
        <f>'Wyn ucz Ang'!J9</f>
        <v>1</v>
      </c>
      <c r="K11" s="14">
        <f>'Wyn ucz Ang'!K9</f>
        <v>1</v>
      </c>
      <c r="L11" s="14">
        <f>'Wyn ucz Ang'!L9</f>
        <v>1</v>
      </c>
      <c r="M11" s="14">
        <f>'Wyn ucz Ang'!M9</f>
        <v>1</v>
      </c>
      <c r="N11" s="14">
        <f>'Wyn ucz Ang'!N9</f>
        <v>1</v>
      </c>
      <c r="O11" s="14">
        <f>'Wyn ucz Ang'!O9</f>
        <v>1</v>
      </c>
      <c r="P11" s="14">
        <f>'Wyn ucz Ang'!P9</f>
        <v>1</v>
      </c>
      <c r="Q11" s="14">
        <f>'Wyn ucz Ang'!Q9</f>
        <v>1</v>
      </c>
      <c r="R11" s="14">
        <f>'Wyn ucz Ang'!R9</f>
        <v>1</v>
      </c>
      <c r="S11" s="14">
        <f>'Wyn ucz Ang'!S9</f>
        <v>1</v>
      </c>
      <c r="T11" s="14">
        <f>'Wyn ucz Ang'!T9</f>
        <v>1</v>
      </c>
      <c r="U11" s="14">
        <f>'Wyn ucz Ang'!U9</f>
        <v>1</v>
      </c>
      <c r="V11" s="14">
        <f>'Wyn ucz Ang'!V9</f>
        <v>1</v>
      </c>
      <c r="W11" s="14">
        <f>'Wyn ucz Ang'!W9</f>
        <v>1</v>
      </c>
      <c r="X11" s="14">
        <f>'Wyn ucz Ang'!X9</f>
        <v>1</v>
      </c>
      <c r="Y11" s="14">
        <f>'Wyn ucz Ang'!Y9</f>
        <v>1</v>
      </c>
      <c r="Z11" s="14">
        <f>'Wyn ucz Ang'!Z9</f>
        <v>1</v>
      </c>
      <c r="AA11" s="14">
        <f>'Wyn ucz Ang'!AA9</f>
        <v>1</v>
      </c>
      <c r="AB11" s="14">
        <f>'Wyn ucz Ang'!AB9</f>
        <v>1</v>
      </c>
      <c r="AC11" s="14">
        <f>'Wyn ucz Ang'!AC9</f>
        <v>1</v>
      </c>
      <c r="AD11" s="14">
        <f>'Wyn ucz Ang'!AD9</f>
        <v>1</v>
      </c>
      <c r="AE11" s="14">
        <f>'Wyn ucz Ang'!AE9</f>
        <v>0</v>
      </c>
      <c r="AF11" s="14">
        <f>'Wyn ucz Ang'!AF9</f>
        <v>1</v>
      </c>
      <c r="AG11" s="14">
        <f>'Wyn ucz Ang'!AG9</f>
        <v>1</v>
      </c>
      <c r="AH11" s="14">
        <f>'Wyn ucz Ang'!AH9</f>
        <v>1</v>
      </c>
      <c r="AI11" s="14">
        <f>'Wyn ucz Ang'!AI9</f>
        <v>1</v>
      </c>
      <c r="AJ11" s="14">
        <f>'Wyn ucz Ang'!AJ9</f>
        <v>1</v>
      </c>
      <c r="AK11" s="14">
        <f>'Wyn ucz Ang'!AK9</f>
        <v>1</v>
      </c>
      <c r="AL11" s="14">
        <f>'Wyn ucz Ang'!AL9</f>
        <v>1</v>
      </c>
      <c r="AM11" s="14">
        <f>'Wyn ucz Ang'!AM9</f>
        <v>1</v>
      </c>
      <c r="AN11" s="14">
        <f>'Wyn ucz Ang'!AN9</f>
        <v>1</v>
      </c>
      <c r="AO11" s="14">
        <f>'Wyn ucz Ang'!AO9</f>
        <v>1</v>
      </c>
      <c r="AP11" s="14">
        <f>'Wyn ucz Ang'!AP9</f>
        <v>1</v>
      </c>
      <c r="AQ11" s="14">
        <f t="shared" si="1"/>
        <v>39</v>
      </c>
      <c r="AR11" s="15">
        <f>AQ11/'ANAL_UCZ JPOL_MAT'!$D$1</f>
        <v>0.9512195121951219</v>
      </c>
      <c r="AS11" s="7" t="str">
        <f t="shared" si="2"/>
        <v>Bardzo łatwy</v>
      </c>
      <c r="AT11" s="8" t="str">
        <f t="shared" si="3"/>
        <v>Bardzo dobrym</v>
      </c>
      <c r="AU11" s="14">
        <v>11</v>
      </c>
      <c r="AV11" s="14">
        <f t="shared" si="0"/>
        <v>0</v>
      </c>
    </row>
    <row r="12" spans="1:48" ht="35.25" customHeight="1">
      <c r="A12" s="14" t="str">
        <f>'Wyniki ucz'!A10</f>
        <v>A09</v>
      </c>
      <c r="B12" s="14" t="str">
        <f>'Wyniki ucz'!B10</f>
        <v>SP-Y1-152</v>
      </c>
      <c r="C12" s="14">
        <f>'Wyn ucz Ang'!C10</f>
        <v>1</v>
      </c>
      <c r="D12" s="14">
        <f>'Wyn ucz Ang'!D10</f>
        <v>1</v>
      </c>
      <c r="E12" s="14">
        <f>'Wyn ucz Ang'!E10</f>
        <v>1</v>
      </c>
      <c r="F12" s="14">
        <f>'Wyn ucz Ang'!F10</f>
        <v>1</v>
      </c>
      <c r="G12" s="14">
        <f>'Wyn ucz Ang'!G10</f>
        <v>1</v>
      </c>
      <c r="H12" s="14">
        <f>'Wyn ucz Ang'!H10</f>
        <v>1</v>
      </c>
      <c r="I12" s="14">
        <f>'Wyn ucz Ang'!I10</f>
        <v>1</v>
      </c>
      <c r="J12" s="14">
        <f>'Wyn ucz Ang'!J10</f>
        <v>1</v>
      </c>
      <c r="K12" s="14">
        <f>'Wyn ucz Ang'!K10</f>
        <v>1</v>
      </c>
      <c r="L12" s="14">
        <f>'Wyn ucz Ang'!L10</f>
        <v>1</v>
      </c>
      <c r="M12" s="14">
        <f>'Wyn ucz Ang'!M10</f>
        <v>1</v>
      </c>
      <c r="N12" s="14">
        <f>'Wyn ucz Ang'!N10</f>
        <v>1</v>
      </c>
      <c r="O12" s="14">
        <f>'Wyn ucz Ang'!O10</f>
        <v>1</v>
      </c>
      <c r="P12" s="14">
        <f>'Wyn ucz Ang'!P10</f>
        <v>1</v>
      </c>
      <c r="Q12" s="14">
        <f>'Wyn ucz Ang'!Q10</f>
        <v>1</v>
      </c>
      <c r="R12" s="14">
        <f>'Wyn ucz Ang'!R10</f>
        <v>1</v>
      </c>
      <c r="S12" s="14">
        <f>'Wyn ucz Ang'!S10</f>
        <v>1</v>
      </c>
      <c r="T12" s="14">
        <f>'Wyn ucz Ang'!T10</f>
        <v>1</v>
      </c>
      <c r="U12" s="14">
        <f>'Wyn ucz Ang'!U10</f>
        <v>1</v>
      </c>
      <c r="V12" s="14">
        <f>'Wyn ucz Ang'!V10</f>
        <v>1</v>
      </c>
      <c r="W12" s="14">
        <f>'Wyn ucz Ang'!W10</f>
        <v>1</v>
      </c>
      <c r="X12" s="14">
        <f>'Wyn ucz Ang'!X10</f>
        <v>1</v>
      </c>
      <c r="Y12" s="14">
        <f>'Wyn ucz Ang'!Y10</f>
        <v>1</v>
      </c>
      <c r="Z12" s="14">
        <f>'Wyn ucz Ang'!Z10</f>
        <v>1</v>
      </c>
      <c r="AA12" s="14">
        <f>'Wyn ucz Ang'!AA10</f>
        <v>1</v>
      </c>
      <c r="AB12" s="14">
        <f>'Wyn ucz Ang'!AB10</f>
        <v>1</v>
      </c>
      <c r="AC12" s="14">
        <f>'Wyn ucz Ang'!AC10</f>
        <v>1</v>
      </c>
      <c r="AD12" s="14">
        <f>'Wyn ucz Ang'!AD10</f>
        <v>1</v>
      </c>
      <c r="AE12" s="14">
        <f>'Wyn ucz Ang'!AE10</f>
        <v>0</v>
      </c>
      <c r="AF12" s="14">
        <f>'Wyn ucz Ang'!AF10</f>
        <v>1</v>
      </c>
      <c r="AG12" s="14">
        <f>'Wyn ucz Ang'!AG10</f>
        <v>1</v>
      </c>
      <c r="AH12" s="14">
        <f>'Wyn ucz Ang'!AH10</f>
        <v>1</v>
      </c>
      <c r="AI12" s="14">
        <f>'Wyn ucz Ang'!AI10</f>
        <v>1</v>
      </c>
      <c r="AJ12" s="14">
        <f>'Wyn ucz Ang'!AJ10</f>
        <v>1</v>
      </c>
      <c r="AK12" s="14">
        <f>'Wyn ucz Ang'!AK10</f>
        <v>1</v>
      </c>
      <c r="AL12" s="14">
        <f>'Wyn ucz Ang'!AL10</f>
        <v>1</v>
      </c>
      <c r="AM12" s="14">
        <f>'Wyn ucz Ang'!AM10</f>
        <v>1</v>
      </c>
      <c r="AN12" s="14">
        <f>'Wyn ucz Ang'!AN10</f>
        <v>1</v>
      </c>
      <c r="AO12" s="14">
        <f>'Wyn ucz Ang'!AO10</f>
        <v>1</v>
      </c>
      <c r="AP12" s="14">
        <f>'Wyn ucz Ang'!AP10</f>
        <v>1</v>
      </c>
      <c r="AQ12" s="14">
        <f t="shared" si="1"/>
        <v>39</v>
      </c>
      <c r="AR12" s="15">
        <f>AQ12/'ANAL_UCZ JPOL_MAT'!$D$1</f>
        <v>0.9512195121951219</v>
      </c>
      <c r="AS12" s="7" t="str">
        <f t="shared" si="2"/>
        <v>Bardzo łatwy</v>
      </c>
      <c r="AT12" s="8" t="str">
        <f t="shared" si="3"/>
        <v>Bardzo dobrym</v>
      </c>
      <c r="AU12" s="14">
        <v>12</v>
      </c>
      <c r="AV12" s="14">
        <f t="shared" si="0"/>
        <v>1</v>
      </c>
    </row>
    <row r="13" spans="1:48" ht="35.25" customHeight="1">
      <c r="A13" s="14" t="str">
        <f>'Wyniki ucz'!A11</f>
        <v>A10</v>
      </c>
      <c r="B13" s="14" t="str">
        <f>'Wyniki ucz'!B11</f>
        <v>SP-X1-152</v>
      </c>
      <c r="C13" s="14">
        <f>'Wyn ucz Ang'!C11</f>
        <v>1</v>
      </c>
      <c r="D13" s="14">
        <f>'Wyn ucz Ang'!D11</f>
        <v>1</v>
      </c>
      <c r="E13" s="14">
        <f>'Wyn ucz Ang'!E11</f>
        <v>1</v>
      </c>
      <c r="F13" s="14">
        <f>'Wyn ucz Ang'!F11</f>
        <v>1</v>
      </c>
      <c r="G13" s="14">
        <f>'Wyn ucz Ang'!G11</f>
        <v>1</v>
      </c>
      <c r="H13" s="14">
        <f>'Wyn ucz Ang'!H11</f>
        <v>1</v>
      </c>
      <c r="I13" s="14">
        <f>'Wyn ucz Ang'!I11</f>
        <v>1</v>
      </c>
      <c r="J13" s="14">
        <f>'Wyn ucz Ang'!J11</f>
        <v>1</v>
      </c>
      <c r="K13" s="14">
        <f>'Wyn ucz Ang'!K11</f>
        <v>1</v>
      </c>
      <c r="L13" s="14">
        <f>'Wyn ucz Ang'!L11</f>
        <v>1</v>
      </c>
      <c r="M13" s="14">
        <f>'Wyn ucz Ang'!M11</f>
        <v>1</v>
      </c>
      <c r="N13" s="14">
        <f>'Wyn ucz Ang'!N11</f>
        <v>1</v>
      </c>
      <c r="O13" s="14">
        <f>'Wyn ucz Ang'!O11</f>
        <v>1</v>
      </c>
      <c r="P13" s="14">
        <f>'Wyn ucz Ang'!P11</f>
        <v>0</v>
      </c>
      <c r="Q13" s="14">
        <f>'Wyn ucz Ang'!Q11</f>
        <v>1</v>
      </c>
      <c r="R13" s="14">
        <f>'Wyn ucz Ang'!R11</f>
        <v>0</v>
      </c>
      <c r="S13" s="14">
        <f>'Wyn ucz Ang'!S11</f>
        <v>1</v>
      </c>
      <c r="T13" s="14">
        <f>'Wyn ucz Ang'!T11</f>
        <v>1</v>
      </c>
      <c r="U13" s="14">
        <f>'Wyn ucz Ang'!U11</f>
        <v>1</v>
      </c>
      <c r="V13" s="14">
        <f>'Wyn ucz Ang'!V11</f>
        <v>1</v>
      </c>
      <c r="W13" s="14">
        <f>'Wyn ucz Ang'!W11</f>
        <v>1</v>
      </c>
      <c r="X13" s="14">
        <f>'Wyn ucz Ang'!X11</f>
        <v>1</v>
      </c>
      <c r="Y13" s="14">
        <f>'Wyn ucz Ang'!Y11</f>
        <v>1</v>
      </c>
      <c r="Z13" s="14">
        <f>'Wyn ucz Ang'!Z11</f>
        <v>1</v>
      </c>
      <c r="AA13" s="14">
        <f>'Wyn ucz Ang'!AA11</f>
        <v>1</v>
      </c>
      <c r="AB13" s="14">
        <f>'Wyn ucz Ang'!AB11</f>
        <v>1</v>
      </c>
      <c r="AC13" s="14">
        <f>'Wyn ucz Ang'!AC11</f>
        <v>1</v>
      </c>
      <c r="AD13" s="14">
        <f>'Wyn ucz Ang'!AD11</f>
        <v>0</v>
      </c>
      <c r="AE13" s="14">
        <f>'Wyn ucz Ang'!AE11</f>
        <v>1</v>
      </c>
      <c r="AF13" s="14">
        <f>'Wyn ucz Ang'!AF11</f>
        <v>1</v>
      </c>
      <c r="AG13" s="14">
        <f>'Wyn ucz Ang'!AG11</f>
        <v>1</v>
      </c>
      <c r="AH13" s="14">
        <f>'Wyn ucz Ang'!AH11</f>
        <v>1</v>
      </c>
      <c r="AI13" s="14">
        <f>'Wyn ucz Ang'!AI11</f>
        <v>1</v>
      </c>
      <c r="AJ13" s="14">
        <f>'Wyn ucz Ang'!AJ11</f>
        <v>1</v>
      </c>
      <c r="AK13" s="14">
        <f>'Wyn ucz Ang'!AK11</f>
        <v>1</v>
      </c>
      <c r="AL13" s="14">
        <f>'Wyn ucz Ang'!AL11</f>
        <v>1</v>
      </c>
      <c r="AM13" s="14">
        <f>'Wyn ucz Ang'!AM11</f>
        <v>0</v>
      </c>
      <c r="AN13" s="14">
        <f>'Wyn ucz Ang'!AN11</f>
        <v>1</v>
      </c>
      <c r="AO13" s="14">
        <f>'Wyn ucz Ang'!AO11</f>
        <v>1</v>
      </c>
      <c r="AP13" s="14">
        <f>'Wyn ucz Ang'!AP11</f>
        <v>1</v>
      </c>
      <c r="AQ13" s="14">
        <f t="shared" si="1"/>
        <v>36</v>
      </c>
      <c r="AR13" s="15">
        <f>AQ13/'ANAL_UCZ JPOL_MAT'!$D$1</f>
        <v>0.8780487804878049</v>
      </c>
      <c r="AS13" s="7" t="str">
        <f t="shared" si="2"/>
        <v>Łatwy</v>
      </c>
      <c r="AT13" s="8" t="str">
        <f t="shared" si="3"/>
        <v>Dobrym</v>
      </c>
      <c r="AU13" s="14">
        <v>13</v>
      </c>
      <c r="AV13" s="14">
        <f t="shared" si="0"/>
        <v>1</v>
      </c>
    </row>
    <row r="14" spans="1:48" ht="35.25" customHeight="1">
      <c r="A14" s="14" t="str">
        <f>'Wyniki ucz'!A12</f>
        <v>A11</v>
      </c>
      <c r="B14" s="14" t="str">
        <f>'Wyniki ucz'!B12</f>
        <v>SP-X1-152</v>
      </c>
      <c r="C14" s="14">
        <f>'Wyn ucz Ang'!C12</f>
        <v>1</v>
      </c>
      <c r="D14" s="14">
        <f>'Wyn ucz Ang'!D12</f>
        <v>1</v>
      </c>
      <c r="E14" s="14">
        <f>'Wyn ucz Ang'!E12</f>
        <v>1</v>
      </c>
      <c r="F14" s="14">
        <f>'Wyn ucz Ang'!F12</f>
        <v>0</v>
      </c>
      <c r="G14" s="14">
        <f>'Wyn ucz Ang'!G12</f>
        <v>0</v>
      </c>
      <c r="H14" s="14">
        <f>'Wyn ucz Ang'!H12</f>
        <v>0</v>
      </c>
      <c r="I14" s="14">
        <f>'Wyn ucz Ang'!I12</f>
        <v>1</v>
      </c>
      <c r="J14" s="14">
        <f>'Wyn ucz Ang'!J12</f>
        <v>1</v>
      </c>
      <c r="K14" s="14">
        <f>'Wyn ucz Ang'!K12</f>
        <v>1</v>
      </c>
      <c r="L14" s="14">
        <f>'Wyn ucz Ang'!L12</f>
        <v>1</v>
      </c>
      <c r="M14" s="14">
        <f>'Wyn ucz Ang'!M12</f>
        <v>1</v>
      </c>
      <c r="N14" s="14">
        <f>'Wyn ucz Ang'!N12</f>
        <v>1</v>
      </c>
      <c r="O14" s="14">
        <f>'Wyn ucz Ang'!O12</f>
        <v>1</v>
      </c>
      <c r="P14" s="14">
        <f>'Wyn ucz Ang'!P12</f>
        <v>1</v>
      </c>
      <c r="Q14" s="14">
        <f>'Wyn ucz Ang'!Q12</f>
        <v>1</v>
      </c>
      <c r="R14" s="14">
        <f>'Wyn ucz Ang'!R12</f>
        <v>1</v>
      </c>
      <c r="S14" s="14">
        <f>'Wyn ucz Ang'!S12</f>
        <v>1</v>
      </c>
      <c r="T14" s="14">
        <f>'Wyn ucz Ang'!T12</f>
        <v>1</v>
      </c>
      <c r="U14" s="14">
        <f>'Wyn ucz Ang'!U12</f>
        <v>1</v>
      </c>
      <c r="V14" s="14">
        <f>'Wyn ucz Ang'!V12</f>
        <v>1</v>
      </c>
      <c r="W14" s="14">
        <f>'Wyn ucz Ang'!W12</f>
        <v>1</v>
      </c>
      <c r="X14" s="14">
        <f>'Wyn ucz Ang'!X12</f>
        <v>1</v>
      </c>
      <c r="Y14" s="14">
        <f>'Wyn ucz Ang'!Y12</f>
        <v>1</v>
      </c>
      <c r="Z14" s="14">
        <f>'Wyn ucz Ang'!Z12</f>
        <v>1</v>
      </c>
      <c r="AA14" s="14">
        <f>'Wyn ucz Ang'!AA12</f>
        <v>1</v>
      </c>
      <c r="AB14" s="14">
        <f>'Wyn ucz Ang'!AB12</f>
        <v>1</v>
      </c>
      <c r="AC14" s="14">
        <f>'Wyn ucz Ang'!AC12</f>
        <v>1</v>
      </c>
      <c r="AD14" s="14">
        <f>'Wyn ucz Ang'!AD12</f>
        <v>0</v>
      </c>
      <c r="AE14" s="14">
        <f>'Wyn ucz Ang'!AE12</f>
        <v>0</v>
      </c>
      <c r="AF14" s="14">
        <f>'Wyn ucz Ang'!AF12</f>
        <v>1</v>
      </c>
      <c r="AG14" s="14">
        <f>'Wyn ucz Ang'!AG12</f>
        <v>1</v>
      </c>
      <c r="AH14" s="14">
        <f>'Wyn ucz Ang'!AH12</f>
        <v>1</v>
      </c>
      <c r="AI14" s="14">
        <f>'Wyn ucz Ang'!AI12</f>
        <v>1</v>
      </c>
      <c r="AJ14" s="14">
        <f>'Wyn ucz Ang'!AJ12</f>
        <v>1</v>
      </c>
      <c r="AK14" s="14">
        <f>'Wyn ucz Ang'!AK12</f>
        <v>1</v>
      </c>
      <c r="AL14" s="14">
        <f>'Wyn ucz Ang'!AL12</f>
        <v>1</v>
      </c>
      <c r="AM14" s="14">
        <f>'Wyn ucz Ang'!AM12</f>
        <v>0</v>
      </c>
      <c r="AN14" s="14">
        <f>'Wyn ucz Ang'!AN12</f>
        <v>1</v>
      </c>
      <c r="AO14" s="14">
        <f>'Wyn ucz Ang'!AO12</f>
        <v>1</v>
      </c>
      <c r="AP14" s="14">
        <f>'Wyn ucz Ang'!AP12</f>
        <v>1</v>
      </c>
      <c r="AQ14" s="14">
        <f t="shared" si="1"/>
        <v>34</v>
      </c>
      <c r="AR14" s="15">
        <f>AQ14/'ANAL_UCZ JPOL_MAT'!$D$1</f>
        <v>0.8292682926829268</v>
      </c>
      <c r="AS14" s="7" t="str">
        <f t="shared" si="2"/>
        <v>Łatwy</v>
      </c>
      <c r="AT14" s="8" t="str">
        <f t="shared" si="3"/>
        <v>Dobrym</v>
      </c>
      <c r="AU14" s="14">
        <v>14</v>
      </c>
      <c r="AV14" s="14">
        <f t="shared" si="0"/>
        <v>0</v>
      </c>
    </row>
    <row r="15" spans="1:48" ht="35.25" customHeight="1">
      <c r="A15" s="14" t="str">
        <f>'Wyniki ucz'!A13</f>
        <v>A12</v>
      </c>
      <c r="B15" s="14" t="str">
        <f>'Wyniki ucz'!B13</f>
        <v>SP-Y1-152</v>
      </c>
      <c r="C15" s="14">
        <f>'Wyn ucz Ang'!C13</f>
        <v>1</v>
      </c>
      <c r="D15" s="14">
        <f>'Wyn ucz Ang'!D13</f>
        <v>1</v>
      </c>
      <c r="E15" s="14">
        <f>'Wyn ucz Ang'!E13</f>
        <v>1</v>
      </c>
      <c r="F15" s="14">
        <f>'Wyn ucz Ang'!F13</f>
        <v>1</v>
      </c>
      <c r="G15" s="14">
        <f>'Wyn ucz Ang'!G13</f>
        <v>1</v>
      </c>
      <c r="H15" s="14">
        <f>'Wyn ucz Ang'!H13</f>
        <v>1</v>
      </c>
      <c r="I15" s="14">
        <f>'Wyn ucz Ang'!I13</f>
        <v>1</v>
      </c>
      <c r="J15" s="14">
        <f>'Wyn ucz Ang'!J13</f>
        <v>1</v>
      </c>
      <c r="K15" s="14">
        <f>'Wyn ucz Ang'!K13</f>
        <v>1</v>
      </c>
      <c r="L15" s="14">
        <f>'Wyn ucz Ang'!L13</f>
        <v>1</v>
      </c>
      <c r="M15" s="14">
        <f>'Wyn ucz Ang'!M13</f>
        <v>1</v>
      </c>
      <c r="N15" s="14">
        <f>'Wyn ucz Ang'!N13</f>
        <v>1</v>
      </c>
      <c r="O15" s="14">
        <f>'Wyn ucz Ang'!O13</f>
        <v>1</v>
      </c>
      <c r="P15" s="14">
        <f>'Wyn ucz Ang'!P13</f>
        <v>1</v>
      </c>
      <c r="Q15" s="14">
        <f>'Wyn ucz Ang'!Q13</f>
        <v>1</v>
      </c>
      <c r="R15" s="14">
        <f>'Wyn ucz Ang'!R13</f>
        <v>1</v>
      </c>
      <c r="S15" s="14">
        <f>'Wyn ucz Ang'!S13</f>
        <v>1</v>
      </c>
      <c r="T15" s="14">
        <f>'Wyn ucz Ang'!T13</f>
        <v>1</v>
      </c>
      <c r="U15" s="14">
        <f>'Wyn ucz Ang'!U13</f>
        <v>1</v>
      </c>
      <c r="V15" s="14">
        <f>'Wyn ucz Ang'!V13</f>
        <v>1</v>
      </c>
      <c r="W15" s="14">
        <f>'Wyn ucz Ang'!W13</f>
        <v>1</v>
      </c>
      <c r="X15" s="14">
        <f>'Wyn ucz Ang'!X13</f>
        <v>1</v>
      </c>
      <c r="Y15" s="14">
        <f>'Wyn ucz Ang'!Y13</f>
        <v>1</v>
      </c>
      <c r="Z15" s="14">
        <f>'Wyn ucz Ang'!Z13</f>
        <v>1</v>
      </c>
      <c r="AA15" s="14">
        <f>'Wyn ucz Ang'!AA13</f>
        <v>1</v>
      </c>
      <c r="AB15" s="14">
        <f>'Wyn ucz Ang'!AB13</f>
        <v>1</v>
      </c>
      <c r="AC15" s="14">
        <f>'Wyn ucz Ang'!AC13</f>
        <v>1</v>
      </c>
      <c r="AD15" s="14">
        <f>'Wyn ucz Ang'!AD13</f>
        <v>1</v>
      </c>
      <c r="AE15" s="14">
        <f>'Wyn ucz Ang'!AE13</f>
        <v>0</v>
      </c>
      <c r="AF15" s="14">
        <f>'Wyn ucz Ang'!AF13</f>
        <v>1</v>
      </c>
      <c r="AG15" s="14">
        <f>'Wyn ucz Ang'!AG13</f>
        <v>1</v>
      </c>
      <c r="AH15" s="14">
        <f>'Wyn ucz Ang'!AH13</f>
        <v>1</v>
      </c>
      <c r="AI15" s="14">
        <f>'Wyn ucz Ang'!AI13</f>
        <v>1</v>
      </c>
      <c r="AJ15" s="14">
        <f>'Wyn ucz Ang'!AJ13</f>
        <v>1</v>
      </c>
      <c r="AK15" s="14">
        <f>'Wyn ucz Ang'!AK13</f>
        <v>1</v>
      </c>
      <c r="AL15" s="14">
        <f>'Wyn ucz Ang'!AL13</f>
        <v>1</v>
      </c>
      <c r="AM15" s="14">
        <f>'Wyn ucz Ang'!AM13</f>
        <v>1</v>
      </c>
      <c r="AN15" s="14">
        <f>'Wyn ucz Ang'!AN13</f>
        <v>1</v>
      </c>
      <c r="AO15" s="14">
        <f>'Wyn ucz Ang'!AO13</f>
        <v>1</v>
      </c>
      <c r="AP15" s="14">
        <f>'Wyn ucz Ang'!AP13</f>
        <v>1</v>
      </c>
      <c r="AQ15" s="14">
        <f t="shared" si="1"/>
        <v>39</v>
      </c>
      <c r="AR15" s="15">
        <f>AQ15/'ANAL_UCZ JPOL_MAT'!$D$1</f>
        <v>0.9512195121951219</v>
      </c>
      <c r="AS15" s="7" t="str">
        <f t="shared" si="2"/>
        <v>Bardzo łatwy</v>
      </c>
      <c r="AT15" s="8" t="str">
        <f t="shared" si="3"/>
        <v>Bardzo dobrym</v>
      </c>
      <c r="AU15" s="14">
        <v>15</v>
      </c>
      <c r="AV15" s="14">
        <f t="shared" si="0"/>
        <v>3</v>
      </c>
    </row>
    <row r="16" spans="1:48" ht="35.25" customHeight="1">
      <c r="A16" s="14" t="str">
        <f>'Wyniki ucz'!A14</f>
        <v>A13</v>
      </c>
      <c r="B16" s="14" t="str">
        <f>'Wyniki ucz'!B14</f>
        <v>SP-X1-152</v>
      </c>
      <c r="C16" s="14">
        <f>'Wyn ucz Ang'!C14</f>
        <v>1</v>
      </c>
      <c r="D16" s="14">
        <f>'Wyn ucz Ang'!D14</f>
        <v>1</v>
      </c>
      <c r="E16" s="14">
        <f>'Wyn ucz Ang'!E14</f>
        <v>1</v>
      </c>
      <c r="F16" s="14">
        <f>'Wyn ucz Ang'!F14</f>
        <v>1</v>
      </c>
      <c r="G16" s="14">
        <f>'Wyn ucz Ang'!G14</f>
        <v>0</v>
      </c>
      <c r="H16" s="14">
        <f>'Wyn ucz Ang'!H14</f>
        <v>0</v>
      </c>
      <c r="I16" s="14">
        <f>'Wyn ucz Ang'!I14</f>
        <v>1</v>
      </c>
      <c r="J16" s="14">
        <f>'Wyn ucz Ang'!J14</f>
        <v>1</v>
      </c>
      <c r="K16" s="14">
        <f>'Wyn ucz Ang'!K14</f>
        <v>0</v>
      </c>
      <c r="L16" s="14">
        <f>'Wyn ucz Ang'!L14</f>
        <v>1</v>
      </c>
      <c r="M16" s="14">
        <f>'Wyn ucz Ang'!M14</f>
        <v>1</v>
      </c>
      <c r="N16" s="14">
        <f>'Wyn ucz Ang'!N14</f>
        <v>1</v>
      </c>
      <c r="O16" s="14">
        <f>'Wyn ucz Ang'!O14</f>
        <v>1</v>
      </c>
      <c r="P16" s="14">
        <f>'Wyn ucz Ang'!P14</f>
        <v>1</v>
      </c>
      <c r="Q16" s="14">
        <f>'Wyn ucz Ang'!Q14</f>
        <v>1</v>
      </c>
      <c r="R16" s="14">
        <f>'Wyn ucz Ang'!R14</f>
        <v>1</v>
      </c>
      <c r="S16" s="14">
        <f>'Wyn ucz Ang'!S14</f>
        <v>1</v>
      </c>
      <c r="T16" s="14">
        <f>'Wyn ucz Ang'!T14</f>
        <v>1</v>
      </c>
      <c r="U16" s="14">
        <f>'Wyn ucz Ang'!U14</f>
        <v>1</v>
      </c>
      <c r="V16" s="14">
        <f>'Wyn ucz Ang'!V14</f>
        <v>1</v>
      </c>
      <c r="W16" s="14">
        <f>'Wyn ucz Ang'!W14</f>
        <v>1</v>
      </c>
      <c r="X16" s="14">
        <f>'Wyn ucz Ang'!X14</f>
        <v>1</v>
      </c>
      <c r="Y16" s="14">
        <f>'Wyn ucz Ang'!Y14</f>
        <v>1</v>
      </c>
      <c r="Z16" s="14">
        <f>'Wyn ucz Ang'!Z14</f>
        <v>1</v>
      </c>
      <c r="AA16" s="14">
        <f>'Wyn ucz Ang'!AA14</f>
        <v>1</v>
      </c>
      <c r="AB16" s="14">
        <f>'Wyn ucz Ang'!AB14</f>
        <v>1</v>
      </c>
      <c r="AC16" s="14">
        <f>'Wyn ucz Ang'!AC14</f>
        <v>0</v>
      </c>
      <c r="AD16" s="14">
        <f>'Wyn ucz Ang'!AD14</f>
        <v>0</v>
      </c>
      <c r="AE16" s="14">
        <f>'Wyn ucz Ang'!AE14</f>
        <v>0</v>
      </c>
      <c r="AF16" s="14">
        <f>'Wyn ucz Ang'!AF14</f>
        <v>1</v>
      </c>
      <c r="AG16" s="14">
        <f>'Wyn ucz Ang'!AG14</f>
        <v>1</v>
      </c>
      <c r="AH16" s="14">
        <f>'Wyn ucz Ang'!AH14</f>
        <v>1</v>
      </c>
      <c r="AI16" s="14">
        <f>'Wyn ucz Ang'!AI14</f>
        <v>1</v>
      </c>
      <c r="AJ16" s="14">
        <f>'Wyn ucz Ang'!AJ14</f>
        <v>1</v>
      </c>
      <c r="AK16" s="14">
        <f>'Wyn ucz Ang'!AK14</f>
        <v>1</v>
      </c>
      <c r="AL16" s="14">
        <f>'Wyn ucz Ang'!AL14</f>
        <v>0</v>
      </c>
      <c r="AM16" s="14">
        <f>'Wyn ucz Ang'!AM14</f>
        <v>1</v>
      </c>
      <c r="AN16" s="14">
        <f>'Wyn ucz Ang'!AN14</f>
        <v>1</v>
      </c>
      <c r="AO16" s="14">
        <f>'Wyn ucz Ang'!AO14</f>
        <v>0</v>
      </c>
      <c r="AP16" s="14">
        <f>'Wyn ucz Ang'!AP14</f>
        <v>1</v>
      </c>
      <c r="AQ16" s="14">
        <f t="shared" si="1"/>
        <v>32</v>
      </c>
      <c r="AR16" s="15">
        <f>AQ16/'ANAL_UCZ JPOL_MAT'!$D$1</f>
        <v>0.7804878048780488</v>
      </c>
      <c r="AS16" s="7" t="str">
        <f t="shared" si="2"/>
        <v>Łatwy</v>
      </c>
      <c r="AT16" s="8" t="str">
        <f t="shared" si="3"/>
        <v>Zadawalającym</v>
      </c>
      <c r="AU16" s="14">
        <v>16</v>
      </c>
      <c r="AV16" s="14">
        <f t="shared" si="0"/>
        <v>1</v>
      </c>
    </row>
    <row r="17" spans="1:48" ht="35.25" customHeight="1">
      <c r="A17" s="14" t="str">
        <f>'Wyniki ucz'!A15</f>
        <v>A14</v>
      </c>
      <c r="B17" s="14" t="str">
        <f>'Wyniki ucz'!B15</f>
        <v>SP-X1-152</v>
      </c>
      <c r="C17" s="14">
        <f>'Wyn ucz Ang'!C15</f>
        <v>0</v>
      </c>
      <c r="D17" s="14">
        <f>'Wyn ucz Ang'!D15</f>
        <v>1</v>
      </c>
      <c r="E17" s="14">
        <f>'Wyn ucz Ang'!E15</f>
        <v>1</v>
      </c>
      <c r="F17" s="14">
        <f>'Wyn ucz Ang'!F15</f>
        <v>1</v>
      </c>
      <c r="G17" s="14">
        <f>'Wyn ucz Ang'!G15</f>
        <v>0</v>
      </c>
      <c r="H17" s="14">
        <f>'Wyn ucz Ang'!H15</f>
        <v>0</v>
      </c>
      <c r="I17" s="14">
        <f>'Wyn ucz Ang'!I15</f>
        <v>1</v>
      </c>
      <c r="J17" s="14">
        <f>'Wyn ucz Ang'!J15</f>
        <v>1</v>
      </c>
      <c r="K17" s="14">
        <f>'Wyn ucz Ang'!K15</f>
        <v>1</v>
      </c>
      <c r="L17" s="14">
        <f>'Wyn ucz Ang'!L15</f>
        <v>1</v>
      </c>
      <c r="M17" s="14">
        <f>'Wyn ucz Ang'!M15</f>
        <v>0</v>
      </c>
      <c r="N17" s="14">
        <f>'Wyn ucz Ang'!N15</f>
        <v>0</v>
      </c>
      <c r="O17" s="14">
        <f>'Wyn ucz Ang'!O15</f>
        <v>0</v>
      </c>
      <c r="P17" s="14">
        <f>'Wyn ucz Ang'!P15</f>
        <v>1</v>
      </c>
      <c r="Q17" s="14">
        <f>'Wyn ucz Ang'!Q15</f>
        <v>1</v>
      </c>
      <c r="R17" s="14">
        <f>'Wyn ucz Ang'!R15</f>
        <v>0</v>
      </c>
      <c r="S17" s="14">
        <f>'Wyn ucz Ang'!S15</f>
        <v>1</v>
      </c>
      <c r="T17" s="14">
        <f>'Wyn ucz Ang'!T15</f>
        <v>0</v>
      </c>
      <c r="U17" s="14">
        <f>'Wyn ucz Ang'!U15</f>
        <v>1</v>
      </c>
      <c r="V17" s="14">
        <f>'Wyn ucz Ang'!V15</f>
        <v>1</v>
      </c>
      <c r="W17" s="14">
        <f>'Wyn ucz Ang'!W15</f>
        <v>1</v>
      </c>
      <c r="X17" s="14">
        <f>'Wyn ucz Ang'!X15</f>
        <v>1</v>
      </c>
      <c r="Y17" s="14">
        <f>'Wyn ucz Ang'!Y15</f>
        <v>1</v>
      </c>
      <c r="Z17" s="14">
        <f>'Wyn ucz Ang'!Z15</f>
        <v>1</v>
      </c>
      <c r="AA17" s="14">
        <f>'Wyn ucz Ang'!AA15</f>
        <v>1</v>
      </c>
      <c r="AB17" s="14">
        <f>'Wyn ucz Ang'!AB15</f>
        <v>1</v>
      </c>
      <c r="AC17" s="14">
        <f>'Wyn ucz Ang'!AC15</f>
        <v>0</v>
      </c>
      <c r="AD17" s="14">
        <f>'Wyn ucz Ang'!AD15</f>
        <v>1</v>
      </c>
      <c r="AE17" s="14">
        <f>'Wyn ucz Ang'!AE15</f>
        <v>0</v>
      </c>
      <c r="AF17" s="14">
        <f>'Wyn ucz Ang'!AF15</f>
        <v>1</v>
      </c>
      <c r="AG17" s="14">
        <f>'Wyn ucz Ang'!AG15</f>
        <v>1</v>
      </c>
      <c r="AH17" s="14">
        <f>'Wyn ucz Ang'!AH15</f>
        <v>1</v>
      </c>
      <c r="AI17" s="14">
        <f>'Wyn ucz Ang'!AI15</f>
        <v>0</v>
      </c>
      <c r="AJ17" s="14">
        <f>'Wyn ucz Ang'!AJ15</f>
        <v>0</v>
      </c>
      <c r="AK17" s="14">
        <f>'Wyn ucz Ang'!AK15</f>
        <v>0</v>
      </c>
      <c r="AL17" s="14">
        <f>'Wyn ucz Ang'!AL15</f>
        <v>0</v>
      </c>
      <c r="AM17" s="14">
        <f>'Wyn ucz Ang'!AM15</f>
        <v>0</v>
      </c>
      <c r="AN17" s="14">
        <f>'Wyn ucz Ang'!AN15</f>
        <v>0</v>
      </c>
      <c r="AO17" s="14">
        <f>'Wyn ucz Ang'!AO15</f>
        <v>0</v>
      </c>
      <c r="AP17" s="14">
        <f>'Wyn ucz Ang'!AP15</f>
        <v>0</v>
      </c>
      <c r="AQ17" s="14">
        <f t="shared" si="1"/>
        <v>22</v>
      </c>
      <c r="AR17" s="15">
        <f>AQ17/'ANAL_UCZ JPOL_MAT'!$D$1</f>
        <v>0.5365853658536586</v>
      </c>
      <c r="AS17" s="7" t="str">
        <f t="shared" si="2"/>
        <v>Umiarkowanie trudny</v>
      </c>
      <c r="AT17" s="8" t="str">
        <f t="shared" si="3"/>
        <v>Niżej zadawalającym</v>
      </c>
      <c r="AU17" s="14">
        <v>17</v>
      </c>
      <c r="AV17" s="14">
        <f t="shared" si="0"/>
        <v>2</v>
      </c>
    </row>
    <row r="18" spans="1:48" ht="35.25" customHeight="1">
      <c r="A18" s="14" t="str">
        <f>'Wyniki ucz'!A16</f>
        <v>A15</v>
      </c>
      <c r="B18" s="14" t="str">
        <f>'Wyniki ucz'!B16</f>
        <v>SP-Y1-152</v>
      </c>
      <c r="C18" s="14">
        <f>'Wyn ucz Ang'!C16</f>
        <v>1</v>
      </c>
      <c r="D18" s="14">
        <f>'Wyn ucz Ang'!D16</f>
        <v>1</v>
      </c>
      <c r="E18" s="14">
        <f>'Wyn ucz Ang'!E16</f>
        <v>1</v>
      </c>
      <c r="F18" s="14">
        <f>'Wyn ucz Ang'!F16</f>
        <v>1</v>
      </c>
      <c r="G18" s="14">
        <f>'Wyn ucz Ang'!G16</f>
        <v>1</v>
      </c>
      <c r="H18" s="14">
        <f>'Wyn ucz Ang'!H16</f>
        <v>1</v>
      </c>
      <c r="I18" s="14">
        <f>'Wyn ucz Ang'!I16</f>
        <v>1</v>
      </c>
      <c r="J18" s="14">
        <f>'Wyn ucz Ang'!J16</f>
        <v>1</v>
      </c>
      <c r="K18" s="14">
        <f>'Wyn ucz Ang'!K16</f>
        <v>1</v>
      </c>
      <c r="L18" s="14">
        <f>'Wyn ucz Ang'!L16</f>
        <v>1</v>
      </c>
      <c r="M18" s="14">
        <f>'Wyn ucz Ang'!M16</f>
        <v>1</v>
      </c>
      <c r="N18" s="14">
        <f>'Wyn ucz Ang'!N16</f>
        <v>1</v>
      </c>
      <c r="O18" s="14">
        <f>'Wyn ucz Ang'!O16</f>
        <v>1</v>
      </c>
      <c r="P18" s="14">
        <f>'Wyn ucz Ang'!P16</f>
        <v>1</v>
      </c>
      <c r="Q18" s="14">
        <f>'Wyn ucz Ang'!Q16</f>
        <v>1</v>
      </c>
      <c r="R18" s="14">
        <f>'Wyn ucz Ang'!R16</f>
        <v>1</v>
      </c>
      <c r="S18" s="14">
        <f>'Wyn ucz Ang'!S16</f>
        <v>1</v>
      </c>
      <c r="T18" s="14">
        <f>'Wyn ucz Ang'!T16</f>
        <v>1</v>
      </c>
      <c r="U18" s="14">
        <f>'Wyn ucz Ang'!U16</f>
        <v>1</v>
      </c>
      <c r="V18" s="14">
        <f>'Wyn ucz Ang'!V16</f>
        <v>1</v>
      </c>
      <c r="W18" s="14">
        <f>'Wyn ucz Ang'!W16</f>
        <v>1</v>
      </c>
      <c r="X18" s="14">
        <f>'Wyn ucz Ang'!X16</f>
        <v>1</v>
      </c>
      <c r="Y18" s="14">
        <f>'Wyn ucz Ang'!Y16</f>
        <v>1</v>
      </c>
      <c r="Z18" s="14">
        <f>'Wyn ucz Ang'!Z16</f>
        <v>1</v>
      </c>
      <c r="AA18" s="14">
        <f>'Wyn ucz Ang'!AA16</f>
        <v>1</v>
      </c>
      <c r="AB18" s="14">
        <f>'Wyn ucz Ang'!AB16</f>
        <v>1</v>
      </c>
      <c r="AC18" s="14">
        <f>'Wyn ucz Ang'!AC16</f>
        <v>1</v>
      </c>
      <c r="AD18" s="14">
        <f>'Wyn ucz Ang'!AD16</f>
        <v>1</v>
      </c>
      <c r="AE18" s="14">
        <f>'Wyn ucz Ang'!AE16</f>
        <v>1</v>
      </c>
      <c r="AF18" s="14">
        <f>'Wyn ucz Ang'!AF16</f>
        <v>1</v>
      </c>
      <c r="AG18" s="14">
        <f>'Wyn ucz Ang'!AG16</f>
        <v>1</v>
      </c>
      <c r="AH18" s="14">
        <f>'Wyn ucz Ang'!AH16</f>
        <v>1</v>
      </c>
      <c r="AI18" s="14">
        <f>'Wyn ucz Ang'!AI16</f>
        <v>1</v>
      </c>
      <c r="AJ18" s="14">
        <f>'Wyn ucz Ang'!AJ16</f>
        <v>1</v>
      </c>
      <c r="AK18" s="14">
        <f>'Wyn ucz Ang'!AK16</f>
        <v>1</v>
      </c>
      <c r="AL18" s="14">
        <f>'Wyn ucz Ang'!AL16</f>
        <v>1</v>
      </c>
      <c r="AM18" s="14">
        <f>'Wyn ucz Ang'!AM16</f>
        <v>1</v>
      </c>
      <c r="AN18" s="14">
        <f>'Wyn ucz Ang'!AN16</f>
        <v>1</v>
      </c>
      <c r="AO18" s="14">
        <f>'Wyn ucz Ang'!AO16</f>
        <v>1</v>
      </c>
      <c r="AP18" s="14">
        <f>'Wyn ucz Ang'!AP16</f>
        <v>1</v>
      </c>
      <c r="AQ18" s="14">
        <f t="shared" si="1"/>
        <v>40</v>
      </c>
      <c r="AR18" s="15">
        <f>AQ18/'ANAL_UCZ JPOL_MAT'!$D$1</f>
        <v>0.975609756097561</v>
      </c>
      <c r="AS18" s="7" t="str">
        <f t="shared" si="2"/>
        <v>Bardzo łatwy</v>
      </c>
      <c r="AT18" s="8" t="str">
        <f t="shared" si="3"/>
        <v>Bardzo dobrym</v>
      </c>
      <c r="AU18" s="14">
        <v>18</v>
      </c>
      <c r="AV18" s="14">
        <f t="shared" si="0"/>
        <v>1</v>
      </c>
    </row>
    <row r="19" spans="1:48" ht="35.25" customHeight="1">
      <c r="A19" s="14" t="str">
        <f>'Wyniki ucz'!A17</f>
        <v>A16</v>
      </c>
      <c r="B19" s="14" t="str">
        <f>'Wyniki ucz'!B17</f>
        <v>SP-Y1-152</v>
      </c>
      <c r="C19" s="14">
        <f>'Wyn ucz Ang'!C17</f>
        <v>1</v>
      </c>
      <c r="D19" s="14">
        <f>'Wyn ucz Ang'!D17</f>
        <v>1</v>
      </c>
      <c r="E19" s="14">
        <f>'Wyn ucz Ang'!E17</f>
        <v>1</v>
      </c>
      <c r="F19" s="14">
        <f>'Wyn ucz Ang'!F17</f>
        <v>0</v>
      </c>
      <c r="G19" s="14">
        <f>'Wyn ucz Ang'!G17</f>
        <v>1</v>
      </c>
      <c r="H19" s="14">
        <f>'Wyn ucz Ang'!H17</f>
        <v>0</v>
      </c>
      <c r="I19" s="14">
        <f>'Wyn ucz Ang'!I17</f>
        <v>1</v>
      </c>
      <c r="J19" s="14">
        <f>'Wyn ucz Ang'!J17</f>
        <v>1</v>
      </c>
      <c r="K19" s="14">
        <f>'Wyn ucz Ang'!K17</f>
        <v>1</v>
      </c>
      <c r="L19" s="14">
        <f>'Wyn ucz Ang'!L17</f>
        <v>1</v>
      </c>
      <c r="M19" s="14">
        <f>'Wyn ucz Ang'!M17</f>
        <v>1</v>
      </c>
      <c r="N19" s="14">
        <f>'Wyn ucz Ang'!N17</f>
        <v>0</v>
      </c>
      <c r="O19" s="14">
        <f>'Wyn ucz Ang'!O17</f>
        <v>1</v>
      </c>
      <c r="P19" s="14">
        <f>'Wyn ucz Ang'!P17</f>
        <v>1</v>
      </c>
      <c r="Q19" s="14">
        <f>'Wyn ucz Ang'!Q17</f>
        <v>1</v>
      </c>
      <c r="R19" s="14">
        <f>'Wyn ucz Ang'!R17</f>
        <v>0</v>
      </c>
      <c r="S19" s="14">
        <f>'Wyn ucz Ang'!S17</f>
        <v>1</v>
      </c>
      <c r="T19" s="14">
        <f>'Wyn ucz Ang'!T17</f>
        <v>0</v>
      </c>
      <c r="U19" s="14">
        <f>'Wyn ucz Ang'!U17</f>
        <v>1</v>
      </c>
      <c r="V19" s="14">
        <f>'Wyn ucz Ang'!V17</f>
        <v>1</v>
      </c>
      <c r="W19" s="14">
        <f>'Wyn ucz Ang'!W17</f>
        <v>1</v>
      </c>
      <c r="X19" s="14">
        <f>'Wyn ucz Ang'!X17</f>
        <v>1</v>
      </c>
      <c r="Y19" s="14">
        <f>'Wyn ucz Ang'!Y17</f>
        <v>1</v>
      </c>
      <c r="Z19" s="14">
        <f>'Wyn ucz Ang'!Z17</f>
        <v>1</v>
      </c>
      <c r="AA19" s="14">
        <f>'Wyn ucz Ang'!AA17</f>
        <v>1</v>
      </c>
      <c r="AB19" s="14">
        <f>'Wyn ucz Ang'!AB17</f>
        <v>1</v>
      </c>
      <c r="AC19" s="14">
        <f>'Wyn ucz Ang'!AC17</f>
        <v>0</v>
      </c>
      <c r="AD19" s="14">
        <f>'Wyn ucz Ang'!AD17</f>
        <v>1</v>
      </c>
      <c r="AE19" s="14">
        <f>'Wyn ucz Ang'!AE17</f>
        <v>1</v>
      </c>
      <c r="AF19" s="14">
        <f>'Wyn ucz Ang'!AF17</f>
        <v>0</v>
      </c>
      <c r="AG19" s="14">
        <f>'Wyn ucz Ang'!AG17</f>
        <v>1</v>
      </c>
      <c r="AH19" s="14">
        <f>'Wyn ucz Ang'!AH17</f>
        <v>1</v>
      </c>
      <c r="AI19" s="14">
        <f>'Wyn ucz Ang'!AI17</f>
        <v>1</v>
      </c>
      <c r="AJ19" s="14">
        <f>'Wyn ucz Ang'!AJ17</f>
        <v>1</v>
      </c>
      <c r="AK19" s="14">
        <f>'Wyn ucz Ang'!AK17</f>
        <v>1</v>
      </c>
      <c r="AL19" s="14">
        <f>'Wyn ucz Ang'!AL17</f>
        <v>1</v>
      </c>
      <c r="AM19" s="14">
        <f>'Wyn ucz Ang'!AM17</f>
        <v>1</v>
      </c>
      <c r="AN19" s="14">
        <f>'Wyn ucz Ang'!AN17</f>
        <v>1</v>
      </c>
      <c r="AO19" s="14">
        <f>'Wyn ucz Ang'!AO17</f>
        <v>1</v>
      </c>
      <c r="AP19" s="14">
        <f>'Wyn ucz Ang'!AP17</f>
        <v>1</v>
      </c>
      <c r="AQ19" s="14">
        <f t="shared" si="1"/>
        <v>33</v>
      </c>
      <c r="AR19" s="15">
        <f>AQ19/'ANAL_UCZ JPOL_MAT'!$D$1</f>
        <v>0.8048780487804879</v>
      </c>
      <c r="AS19" s="7" t="str">
        <f t="shared" si="2"/>
        <v>Łatwy</v>
      </c>
      <c r="AT19" s="8" t="str">
        <f t="shared" si="3"/>
        <v>Dobrym</v>
      </c>
      <c r="AU19" s="14">
        <v>19</v>
      </c>
      <c r="AV19" s="14">
        <f t="shared" si="0"/>
        <v>3</v>
      </c>
    </row>
    <row r="20" spans="1:48" ht="35.25" customHeight="1">
      <c r="A20" s="14" t="str">
        <f>'Wyniki ucz'!A18</f>
        <v>A17</v>
      </c>
      <c r="B20" s="14" t="str">
        <f>'Wyniki ucz'!B18</f>
        <v>SP-X1-152</v>
      </c>
      <c r="C20" s="14">
        <f>'Wyn ucz Ang'!C18</f>
        <v>1</v>
      </c>
      <c r="D20" s="14">
        <f>'Wyn ucz Ang'!D18</f>
        <v>1</v>
      </c>
      <c r="E20" s="14">
        <f>'Wyn ucz Ang'!E18</f>
        <v>1</v>
      </c>
      <c r="F20" s="14">
        <f>'Wyn ucz Ang'!F18</f>
        <v>1</v>
      </c>
      <c r="G20" s="14">
        <f>'Wyn ucz Ang'!G18</f>
        <v>1</v>
      </c>
      <c r="H20" s="14">
        <f>'Wyn ucz Ang'!H18</f>
        <v>1</v>
      </c>
      <c r="I20" s="14">
        <f>'Wyn ucz Ang'!I18</f>
        <v>1</v>
      </c>
      <c r="J20" s="14">
        <f>'Wyn ucz Ang'!J18</f>
        <v>1</v>
      </c>
      <c r="K20" s="14">
        <f>'Wyn ucz Ang'!K18</f>
        <v>0</v>
      </c>
      <c r="L20" s="14">
        <f>'Wyn ucz Ang'!L18</f>
        <v>0</v>
      </c>
      <c r="M20" s="14">
        <f>'Wyn ucz Ang'!M18</f>
        <v>0</v>
      </c>
      <c r="N20" s="14">
        <f>'Wyn ucz Ang'!N18</f>
        <v>0</v>
      </c>
      <c r="O20" s="14">
        <f>'Wyn ucz Ang'!O18</f>
        <v>0</v>
      </c>
      <c r="P20" s="14">
        <f>'Wyn ucz Ang'!P18</f>
        <v>1</v>
      </c>
      <c r="Q20" s="14">
        <f>'Wyn ucz Ang'!Q18</f>
        <v>1</v>
      </c>
      <c r="R20" s="14">
        <f>'Wyn ucz Ang'!R18</f>
        <v>0</v>
      </c>
      <c r="S20" s="14">
        <f>'Wyn ucz Ang'!S18</f>
        <v>0</v>
      </c>
      <c r="T20" s="14">
        <f>'Wyn ucz Ang'!T18</f>
        <v>0</v>
      </c>
      <c r="U20" s="14">
        <f>'Wyn ucz Ang'!U18</f>
        <v>1</v>
      </c>
      <c r="V20" s="14">
        <f>'Wyn ucz Ang'!V18</f>
        <v>0</v>
      </c>
      <c r="W20" s="14">
        <f>'Wyn ucz Ang'!W18</f>
        <v>0</v>
      </c>
      <c r="X20" s="14">
        <f>'Wyn ucz Ang'!X18</f>
        <v>0</v>
      </c>
      <c r="Y20" s="14">
        <f>'Wyn ucz Ang'!Y18</f>
        <v>0</v>
      </c>
      <c r="Z20" s="14">
        <f>'Wyn ucz Ang'!Z18</f>
        <v>1</v>
      </c>
      <c r="AA20" s="14">
        <f>'Wyn ucz Ang'!AA18</f>
        <v>1</v>
      </c>
      <c r="AB20" s="14">
        <f>'Wyn ucz Ang'!AB18</f>
        <v>1</v>
      </c>
      <c r="AC20" s="14">
        <f>'Wyn ucz Ang'!AC18</f>
        <v>1</v>
      </c>
      <c r="AD20" s="14">
        <f>'Wyn ucz Ang'!AD18</f>
        <v>1</v>
      </c>
      <c r="AE20" s="14">
        <f>'Wyn ucz Ang'!AE18</f>
        <v>0</v>
      </c>
      <c r="AF20" s="14">
        <f>'Wyn ucz Ang'!AF18</f>
        <v>1</v>
      </c>
      <c r="AG20" s="14">
        <f>'Wyn ucz Ang'!AG18</f>
        <v>1</v>
      </c>
      <c r="AH20" s="14">
        <f>'Wyn ucz Ang'!AH18</f>
        <v>1</v>
      </c>
      <c r="AI20" s="14">
        <f>'Wyn ucz Ang'!AI18</f>
        <v>0</v>
      </c>
      <c r="AJ20" s="14">
        <f>'Wyn ucz Ang'!AJ18</f>
        <v>0</v>
      </c>
      <c r="AK20" s="14">
        <f>'Wyn ucz Ang'!AK18</f>
        <v>0</v>
      </c>
      <c r="AL20" s="14">
        <f>'Wyn ucz Ang'!AL18</f>
        <v>0</v>
      </c>
      <c r="AM20" s="14">
        <f>'Wyn ucz Ang'!AM18</f>
        <v>0</v>
      </c>
      <c r="AN20" s="14">
        <f>'Wyn ucz Ang'!AN18</f>
        <v>0</v>
      </c>
      <c r="AO20" s="14">
        <f>'Wyn ucz Ang'!AO18</f>
        <v>1</v>
      </c>
      <c r="AP20" s="14">
        <f>'Wyn ucz Ang'!AP18</f>
        <v>1</v>
      </c>
      <c r="AQ20" s="14">
        <f aca="true" t="shared" si="4" ref="AQ20:AQ26">SUM(C20:AP20)</f>
        <v>21</v>
      </c>
      <c r="AR20" s="15">
        <f>AQ20/'ANAL_UCZ JPOL_MAT'!$D$1</f>
        <v>0.5121951219512195</v>
      </c>
      <c r="AS20" s="7" t="str">
        <f t="shared" si="2"/>
        <v>Umiarkowanie trudny</v>
      </c>
      <c r="AT20" s="8" t="str">
        <f t="shared" si="3"/>
        <v>Niżej zadawalającym</v>
      </c>
      <c r="AU20" s="14">
        <v>20</v>
      </c>
      <c r="AV20" s="14">
        <f t="shared" si="0"/>
        <v>0</v>
      </c>
    </row>
    <row r="21" spans="1:48" ht="35.25" customHeight="1">
      <c r="A21" s="14" t="str">
        <f>'Wyniki ucz'!A19</f>
        <v>A18</v>
      </c>
      <c r="B21" s="14" t="str">
        <f>'Wyniki ucz'!B19</f>
        <v>SP-Y1-152</v>
      </c>
      <c r="C21" s="14">
        <f>'Wyn ucz Ang'!C19</f>
        <v>1</v>
      </c>
      <c r="D21" s="14">
        <f>'Wyn ucz Ang'!D19</f>
        <v>1</v>
      </c>
      <c r="E21" s="14">
        <f>'Wyn ucz Ang'!E19</f>
        <v>1</v>
      </c>
      <c r="F21" s="14">
        <f>'Wyn ucz Ang'!F19</f>
        <v>1</v>
      </c>
      <c r="G21" s="14">
        <f>'Wyn ucz Ang'!G19</f>
        <v>1</v>
      </c>
      <c r="H21" s="14">
        <f>'Wyn ucz Ang'!H19</f>
        <v>1</v>
      </c>
      <c r="I21" s="14">
        <f>'Wyn ucz Ang'!I19</f>
        <v>1</v>
      </c>
      <c r="J21" s="14">
        <f>'Wyn ucz Ang'!J19</f>
        <v>1</v>
      </c>
      <c r="K21" s="14">
        <f>'Wyn ucz Ang'!K19</f>
        <v>1</v>
      </c>
      <c r="L21" s="14">
        <f>'Wyn ucz Ang'!L19</f>
        <v>1</v>
      </c>
      <c r="M21" s="14">
        <f>'Wyn ucz Ang'!M19</f>
        <v>1</v>
      </c>
      <c r="N21" s="14">
        <f>'Wyn ucz Ang'!N19</f>
        <v>1</v>
      </c>
      <c r="O21" s="14">
        <f>'Wyn ucz Ang'!O19</f>
        <v>1</v>
      </c>
      <c r="P21" s="14">
        <f>'Wyn ucz Ang'!P19</f>
        <v>1</v>
      </c>
      <c r="Q21" s="14">
        <f>'Wyn ucz Ang'!Q19</f>
        <v>1</v>
      </c>
      <c r="R21" s="14">
        <f>'Wyn ucz Ang'!R19</f>
        <v>1</v>
      </c>
      <c r="S21" s="14">
        <f>'Wyn ucz Ang'!S19</f>
        <v>1</v>
      </c>
      <c r="T21" s="14">
        <f>'Wyn ucz Ang'!T19</f>
        <v>1</v>
      </c>
      <c r="U21" s="14">
        <f>'Wyn ucz Ang'!U19</f>
        <v>1</v>
      </c>
      <c r="V21" s="14">
        <f>'Wyn ucz Ang'!V19</f>
        <v>1</v>
      </c>
      <c r="W21" s="14">
        <f>'Wyn ucz Ang'!W19</f>
        <v>1</v>
      </c>
      <c r="X21" s="14">
        <f>'Wyn ucz Ang'!X19</f>
        <v>1</v>
      </c>
      <c r="Y21" s="14">
        <f>'Wyn ucz Ang'!Y19</f>
        <v>1</v>
      </c>
      <c r="Z21" s="14">
        <f>'Wyn ucz Ang'!Z19</f>
        <v>1</v>
      </c>
      <c r="AA21" s="14">
        <f>'Wyn ucz Ang'!AA19</f>
        <v>1</v>
      </c>
      <c r="AB21" s="14">
        <f>'Wyn ucz Ang'!AB19</f>
        <v>1</v>
      </c>
      <c r="AC21" s="14">
        <f>'Wyn ucz Ang'!AC19</f>
        <v>1</v>
      </c>
      <c r="AD21" s="14">
        <f>'Wyn ucz Ang'!AD19</f>
        <v>1</v>
      </c>
      <c r="AE21" s="14">
        <f>'Wyn ucz Ang'!AE19</f>
        <v>0</v>
      </c>
      <c r="AF21" s="14">
        <f>'Wyn ucz Ang'!AF19</f>
        <v>1</v>
      </c>
      <c r="AG21" s="14">
        <f>'Wyn ucz Ang'!AG19</f>
        <v>1</v>
      </c>
      <c r="AH21" s="14">
        <f>'Wyn ucz Ang'!AH19</f>
        <v>1</v>
      </c>
      <c r="AI21" s="14">
        <f>'Wyn ucz Ang'!AI19</f>
        <v>1</v>
      </c>
      <c r="AJ21" s="14">
        <f>'Wyn ucz Ang'!AJ19</f>
        <v>0</v>
      </c>
      <c r="AK21" s="14">
        <f>'Wyn ucz Ang'!AK19</f>
        <v>1</v>
      </c>
      <c r="AL21" s="14">
        <f>'Wyn ucz Ang'!AL19</f>
        <v>0</v>
      </c>
      <c r="AM21" s="14">
        <f>'Wyn ucz Ang'!AM19</f>
        <v>1</v>
      </c>
      <c r="AN21" s="14">
        <f>'Wyn ucz Ang'!AN19</f>
        <v>1</v>
      </c>
      <c r="AO21" s="14">
        <f>'Wyn ucz Ang'!AO19</f>
        <v>1</v>
      </c>
      <c r="AP21" s="14">
        <f>'Wyn ucz Ang'!AP19</f>
        <v>1</v>
      </c>
      <c r="AQ21" s="14">
        <f t="shared" si="4"/>
        <v>37</v>
      </c>
      <c r="AR21" s="15">
        <f>AQ21/'ANAL_UCZ JPOL_MAT'!$D$1</f>
        <v>0.9024390243902439</v>
      </c>
      <c r="AS21" s="7" t="str">
        <f t="shared" si="2"/>
        <v>Bardzo łatwy</v>
      </c>
      <c r="AT21" s="8" t="str">
        <f t="shared" si="3"/>
        <v>Bardzo dobrym</v>
      </c>
      <c r="AU21" s="14">
        <v>21</v>
      </c>
      <c r="AV21" s="14">
        <f t="shared" si="0"/>
        <v>3</v>
      </c>
    </row>
    <row r="22" spans="1:48" ht="35.25" customHeight="1">
      <c r="A22" s="14" t="str">
        <f>'Wyniki ucz'!A20</f>
        <v>A19</v>
      </c>
      <c r="B22" s="14" t="str">
        <f>'Wyniki ucz'!B20</f>
        <v>SP-X1-152</v>
      </c>
      <c r="C22" s="14">
        <f>'Wyn ucz Ang'!C20</f>
        <v>1</v>
      </c>
      <c r="D22" s="14">
        <f>'Wyn ucz Ang'!D20</f>
        <v>1</v>
      </c>
      <c r="E22" s="14">
        <f>'Wyn ucz Ang'!E20</f>
        <v>1</v>
      </c>
      <c r="F22" s="14">
        <f>'Wyn ucz Ang'!F20</f>
        <v>1</v>
      </c>
      <c r="G22" s="14">
        <f>'Wyn ucz Ang'!G20</f>
        <v>1</v>
      </c>
      <c r="H22" s="14">
        <f>'Wyn ucz Ang'!H20</f>
        <v>1</v>
      </c>
      <c r="I22" s="14">
        <f>'Wyn ucz Ang'!I20</f>
        <v>1</v>
      </c>
      <c r="J22" s="14">
        <f>'Wyn ucz Ang'!J20</f>
        <v>1</v>
      </c>
      <c r="K22" s="14">
        <f>'Wyn ucz Ang'!K20</f>
        <v>1</v>
      </c>
      <c r="L22" s="14">
        <f>'Wyn ucz Ang'!L20</f>
        <v>1</v>
      </c>
      <c r="M22" s="14">
        <f>'Wyn ucz Ang'!M20</f>
        <v>1</v>
      </c>
      <c r="N22" s="14">
        <f>'Wyn ucz Ang'!N20</f>
        <v>1</v>
      </c>
      <c r="O22" s="14">
        <f>'Wyn ucz Ang'!O20</f>
        <v>1</v>
      </c>
      <c r="P22" s="14">
        <f>'Wyn ucz Ang'!P20</f>
        <v>1</v>
      </c>
      <c r="Q22" s="14">
        <f>'Wyn ucz Ang'!Q20</f>
        <v>1</v>
      </c>
      <c r="R22" s="14">
        <f>'Wyn ucz Ang'!R20</f>
        <v>1</v>
      </c>
      <c r="S22" s="14">
        <f>'Wyn ucz Ang'!S20</f>
        <v>1</v>
      </c>
      <c r="T22" s="14">
        <f>'Wyn ucz Ang'!T20</f>
        <v>1</v>
      </c>
      <c r="U22" s="14">
        <f>'Wyn ucz Ang'!U20</f>
        <v>1</v>
      </c>
      <c r="V22" s="14">
        <f>'Wyn ucz Ang'!V20</f>
        <v>1</v>
      </c>
      <c r="W22" s="14">
        <f>'Wyn ucz Ang'!W20</f>
        <v>1</v>
      </c>
      <c r="X22" s="14">
        <f>'Wyn ucz Ang'!X20</f>
        <v>1</v>
      </c>
      <c r="Y22" s="14">
        <f>'Wyn ucz Ang'!Y20</f>
        <v>1</v>
      </c>
      <c r="Z22" s="14">
        <f>'Wyn ucz Ang'!Z20</f>
        <v>1</v>
      </c>
      <c r="AA22" s="14">
        <f>'Wyn ucz Ang'!AA20</f>
        <v>1</v>
      </c>
      <c r="AB22" s="14">
        <f>'Wyn ucz Ang'!AB20</f>
        <v>1</v>
      </c>
      <c r="AC22" s="14">
        <f>'Wyn ucz Ang'!AC20</f>
        <v>1</v>
      </c>
      <c r="AD22" s="14">
        <f>'Wyn ucz Ang'!AD20</f>
        <v>1</v>
      </c>
      <c r="AE22" s="14">
        <f>'Wyn ucz Ang'!AE20</f>
        <v>0</v>
      </c>
      <c r="AF22" s="14">
        <f>'Wyn ucz Ang'!AF20</f>
        <v>1</v>
      </c>
      <c r="AG22" s="14">
        <f>'Wyn ucz Ang'!AG20</f>
        <v>1</v>
      </c>
      <c r="AH22" s="14">
        <f>'Wyn ucz Ang'!AH20</f>
        <v>1</v>
      </c>
      <c r="AI22" s="14">
        <f>'Wyn ucz Ang'!AI20</f>
        <v>1</v>
      </c>
      <c r="AJ22" s="14">
        <f>'Wyn ucz Ang'!AJ20</f>
        <v>1</v>
      </c>
      <c r="AK22" s="14">
        <f>'Wyn ucz Ang'!AK20</f>
        <v>1</v>
      </c>
      <c r="AL22" s="14">
        <f>'Wyn ucz Ang'!AL20</f>
        <v>1</v>
      </c>
      <c r="AM22" s="14">
        <f>'Wyn ucz Ang'!AM20</f>
        <v>1</v>
      </c>
      <c r="AN22" s="14">
        <f>'Wyn ucz Ang'!AN20</f>
        <v>1</v>
      </c>
      <c r="AO22" s="14">
        <f>'Wyn ucz Ang'!AO20</f>
        <v>1</v>
      </c>
      <c r="AP22" s="14">
        <f>'Wyn ucz Ang'!AP20</f>
        <v>1</v>
      </c>
      <c r="AQ22" s="14">
        <f t="shared" si="4"/>
        <v>39</v>
      </c>
      <c r="AR22" s="15">
        <f>AQ22/'ANAL_UCZ JPOL_MAT'!$D$1</f>
        <v>0.9512195121951219</v>
      </c>
      <c r="AS22" s="7" t="str">
        <f t="shared" si="2"/>
        <v>Bardzo łatwy</v>
      </c>
      <c r="AT22" s="8" t="str">
        <f t="shared" si="3"/>
        <v>Bardzo dobrym</v>
      </c>
      <c r="AU22" s="14">
        <v>22</v>
      </c>
      <c r="AV22" s="14">
        <f t="shared" si="0"/>
        <v>1</v>
      </c>
    </row>
    <row r="23" spans="1:48" ht="35.25" customHeight="1">
      <c r="A23" s="14" t="str">
        <f>'Wyniki ucz'!A21</f>
        <v>A20</v>
      </c>
      <c r="B23" s="14" t="str">
        <f>'Wyniki ucz'!B21</f>
        <v>SP-Y1-152</v>
      </c>
      <c r="C23" s="14">
        <f>'Wyn ucz Ang'!C21</f>
        <v>1</v>
      </c>
      <c r="D23" s="14">
        <f>'Wyn ucz Ang'!D21</f>
        <v>1</v>
      </c>
      <c r="E23" s="14">
        <f>'Wyn ucz Ang'!E21</f>
        <v>1</v>
      </c>
      <c r="F23" s="14">
        <f>'Wyn ucz Ang'!F21</f>
        <v>1</v>
      </c>
      <c r="G23" s="14">
        <f>'Wyn ucz Ang'!G21</f>
        <v>0</v>
      </c>
      <c r="H23" s="14">
        <f>'Wyn ucz Ang'!H21</f>
        <v>0</v>
      </c>
      <c r="I23" s="14">
        <f>'Wyn ucz Ang'!I21</f>
        <v>1</v>
      </c>
      <c r="J23" s="14">
        <f>'Wyn ucz Ang'!J21</f>
        <v>1</v>
      </c>
      <c r="K23" s="14">
        <f>'Wyn ucz Ang'!K21</f>
        <v>1</v>
      </c>
      <c r="L23" s="14">
        <f>'Wyn ucz Ang'!L21</f>
        <v>1</v>
      </c>
      <c r="M23" s="14">
        <f>'Wyn ucz Ang'!M21</f>
        <v>0</v>
      </c>
      <c r="N23" s="14">
        <f>'Wyn ucz Ang'!N21</f>
        <v>1</v>
      </c>
      <c r="O23" s="14">
        <f>'Wyn ucz Ang'!O21</f>
        <v>1</v>
      </c>
      <c r="P23" s="14">
        <f>'Wyn ucz Ang'!P21</f>
        <v>1</v>
      </c>
      <c r="Q23" s="14">
        <f>'Wyn ucz Ang'!Q21</f>
        <v>1</v>
      </c>
      <c r="R23" s="14">
        <f>'Wyn ucz Ang'!R21</f>
        <v>0</v>
      </c>
      <c r="S23" s="14">
        <f>'Wyn ucz Ang'!S21</f>
        <v>0</v>
      </c>
      <c r="T23" s="14">
        <f>'Wyn ucz Ang'!T21</f>
        <v>0</v>
      </c>
      <c r="U23" s="14">
        <f>'Wyn ucz Ang'!U21</f>
        <v>1</v>
      </c>
      <c r="V23" s="14">
        <f>'Wyn ucz Ang'!V21</f>
        <v>0</v>
      </c>
      <c r="W23" s="14">
        <f>'Wyn ucz Ang'!W21</f>
        <v>1</v>
      </c>
      <c r="X23" s="14">
        <f>'Wyn ucz Ang'!X21</f>
        <v>1</v>
      </c>
      <c r="Y23" s="14">
        <f>'Wyn ucz Ang'!Y21</f>
        <v>0</v>
      </c>
      <c r="Z23" s="14">
        <f>'Wyn ucz Ang'!Z21</f>
        <v>1</v>
      </c>
      <c r="AA23" s="14">
        <f>'Wyn ucz Ang'!AA21</f>
        <v>0</v>
      </c>
      <c r="AB23" s="14">
        <f>'Wyn ucz Ang'!AB21</f>
        <v>0</v>
      </c>
      <c r="AC23" s="14">
        <f>'Wyn ucz Ang'!AC21</f>
        <v>0</v>
      </c>
      <c r="AD23" s="14">
        <f>'Wyn ucz Ang'!AD21</f>
        <v>0</v>
      </c>
      <c r="AE23" s="14">
        <f>'Wyn ucz Ang'!AE21</f>
        <v>0</v>
      </c>
      <c r="AF23" s="14">
        <f>'Wyn ucz Ang'!AF21</f>
        <v>1</v>
      </c>
      <c r="AG23" s="14">
        <f>'Wyn ucz Ang'!AG21</f>
        <v>0</v>
      </c>
      <c r="AH23" s="14">
        <f>'Wyn ucz Ang'!AH21</f>
        <v>1</v>
      </c>
      <c r="AI23" s="14">
        <f>'Wyn ucz Ang'!AI21</f>
        <v>1</v>
      </c>
      <c r="AJ23" s="14">
        <f>'Wyn ucz Ang'!AJ21</f>
        <v>0</v>
      </c>
      <c r="AK23" s="14">
        <f>'Wyn ucz Ang'!AK21</f>
        <v>0</v>
      </c>
      <c r="AL23" s="14">
        <f>'Wyn ucz Ang'!AL21</f>
        <v>0</v>
      </c>
      <c r="AM23" s="14">
        <f>'Wyn ucz Ang'!AM21</f>
        <v>1</v>
      </c>
      <c r="AN23" s="14">
        <f>'Wyn ucz Ang'!AN21</f>
        <v>1</v>
      </c>
      <c r="AO23" s="14">
        <f>'Wyn ucz Ang'!AO21</f>
        <v>0</v>
      </c>
      <c r="AP23" s="14">
        <f>'Wyn ucz Ang'!AP21</f>
        <v>0</v>
      </c>
      <c r="AQ23" s="14">
        <f t="shared" si="4"/>
        <v>21</v>
      </c>
      <c r="AR23" s="15">
        <f>AQ23/'ANAL_UCZ JPOL_MAT'!$D$1</f>
        <v>0.5121951219512195</v>
      </c>
      <c r="AS23" s="7" t="str">
        <f t="shared" si="2"/>
        <v>Umiarkowanie trudny</v>
      </c>
      <c r="AT23" s="8" t="str">
        <f t="shared" si="3"/>
        <v>Niżej zadawalającym</v>
      </c>
      <c r="AU23" s="14">
        <v>23</v>
      </c>
      <c r="AV23" s="14">
        <f t="shared" si="0"/>
        <v>0</v>
      </c>
    </row>
    <row r="24" spans="1:48" ht="35.25" customHeight="1">
      <c r="A24" s="14" t="str">
        <f>'Wyniki ucz'!A22</f>
        <v>A21</v>
      </c>
      <c r="B24" s="14" t="str">
        <f>'Wyniki ucz'!B22</f>
        <v>SP-Y1-152</v>
      </c>
      <c r="C24" s="14">
        <f>'Wyn ucz Ang'!C22</f>
        <v>1</v>
      </c>
      <c r="D24" s="14">
        <f>'Wyn ucz Ang'!D22</f>
        <v>1</v>
      </c>
      <c r="E24" s="14">
        <f>'Wyn ucz Ang'!E22</f>
        <v>1</v>
      </c>
      <c r="F24" s="14">
        <f>'Wyn ucz Ang'!F22</f>
        <v>1</v>
      </c>
      <c r="G24" s="14">
        <f>'Wyn ucz Ang'!G22</f>
        <v>1</v>
      </c>
      <c r="H24" s="14">
        <f>'Wyn ucz Ang'!H22</f>
        <v>1</v>
      </c>
      <c r="I24" s="14">
        <f>'Wyn ucz Ang'!I22</f>
        <v>1</v>
      </c>
      <c r="J24" s="14">
        <f>'Wyn ucz Ang'!J22</f>
        <v>1</v>
      </c>
      <c r="K24" s="14">
        <f>'Wyn ucz Ang'!K22</f>
        <v>1</v>
      </c>
      <c r="L24" s="14">
        <f>'Wyn ucz Ang'!L22</f>
        <v>1</v>
      </c>
      <c r="M24" s="14">
        <f>'Wyn ucz Ang'!M22</f>
        <v>1</v>
      </c>
      <c r="N24" s="14">
        <f>'Wyn ucz Ang'!N22</f>
        <v>0</v>
      </c>
      <c r="O24" s="14">
        <f>'Wyn ucz Ang'!O22</f>
        <v>1</v>
      </c>
      <c r="P24" s="14">
        <f>'Wyn ucz Ang'!P22</f>
        <v>1</v>
      </c>
      <c r="Q24" s="14">
        <f>'Wyn ucz Ang'!Q22</f>
        <v>1</v>
      </c>
      <c r="R24" s="14">
        <f>'Wyn ucz Ang'!R22</f>
        <v>0</v>
      </c>
      <c r="S24" s="14">
        <f>'Wyn ucz Ang'!S22</f>
        <v>1</v>
      </c>
      <c r="T24" s="14">
        <f>'Wyn ucz Ang'!T22</f>
        <v>1</v>
      </c>
      <c r="U24" s="14">
        <f>'Wyn ucz Ang'!U22</f>
        <v>1</v>
      </c>
      <c r="V24" s="14">
        <f>'Wyn ucz Ang'!V22</f>
        <v>1</v>
      </c>
      <c r="W24" s="14">
        <f>'Wyn ucz Ang'!W22</f>
        <v>1</v>
      </c>
      <c r="X24" s="14">
        <f>'Wyn ucz Ang'!X22</f>
        <v>1</v>
      </c>
      <c r="Y24" s="14">
        <f>'Wyn ucz Ang'!Y22</f>
        <v>1</v>
      </c>
      <c r="Z24" s="14">
        <f>'Wyn ucz Ang'!Z22</f>
        <v>1</v>
      </c>
      <c r="AA24" s="14">
        <f>'Wyn ucz Ang'!AA22</f>
        <v>1</v>
      </c>
      <c r="AB24" s="14">
        <f>'Wyn ucz Ang'!AB22</f>
        <v>1</v>
      </c>
      <c r="AC24" s="14">
        <f>'Wyn ucz Ang'!AC22</f>
        <v>0</v>
      </c>
      <c r="AD24" s="14">
        <f>'Wyn ucz Ang'!AD22</f>
        <v>1</v>
      </c>
      <c r="AE24" s="14">
        <f>'Wyn ucz Ang'!AE22</f>
        <v>0</v>
      </c>
      <c r="AF24" s="14">
        <f>'Wyn ucz Ang'!AF22</f>
        <v>0</v>
      </c>
      <c r="AG24" s="14">
        <f>'Wyn ucz Ang'!AG22</f>
        <v>0</v>
      </c>
      <c r="AH24" s="14">
        <f>'Wyn ucz Ang'!AH22</f>
        <v>0</v>
      </c>
      <c r="AI24" s="14">
        <f>'Wyn ucz Ang'!AI22</f>
        <v>1</v>
      </c>
      <c r="AJ24" s="14">
        <f>'Wyn ucz Ang'!AJ22</f>
        <v>0</v>
      </c>
      <c r="AK24" s="14">
        <f>'Wyn ucz Ang'!AK22</f>
        <v>1</v>
      </c>
      <c r="AL24" s="14">
        <f>'Wyn ucz Ang'!AL22</f>
        <v>0</v>
      </c>
      <c r="AM24" s="14">
        <f>'Wyn ucz Ang'!AM22</f>
        <v>1</v>
      </c>
      <c r="AN24" s="14">
        <f>'Wyn ucz Ang'!AN22</f>
        <v>1</v>
      </c>
      <c r="AO24" s="14">
        <f>'Wyn ucz Ang'!AO22</f>
        <v>1</v>
      </c>
      <c r="AP24" s="14">
        <f>'Wyn ucz Ang'!AP22</f>
        <v>1</v>
      </c>
      <c r="AQ24" s="14">
        <f t="shared" si="4"/>
        <v>31</v>
      </c>
      <c r="AR24" s="15">
        <f>AQ24/'ANAL_UCZ JPOL_MAT'!$D$1</f>
        <v>0.7560975609756098</v>
      </c>
      <c r="AS24" s="7" t="str">
        <f t="shared" si="2"/>
        <v>Łatwy</v>
      </c>
      <c r="AT24" s="8" t="str">
        <f t="shared" si="3"/>
        <v>Zadawalającym</v>
      </c>
      <c r="AU24" s="14">
        <v>24</v>
      </c>
      <c r="AV24" s="14">
        <f t="shared" si="0"/>
        <v>0</v>
      </c>
    </row>
    <row r="25" spans="1:48" ht="35.25" customHeight="1">
      <c r="A25" s="14" t="str">
        <f>'Wyniki ucz'!A23</f>
        <v>A22</v>
      </c>
      <c r="B25" s="14" t="str">
        <f>'Wyniki ucz'!B23</f>
        <v>SP-Y1-152</v>
      </c>
      <c r="C25" s="14">
        <f>'Wyn ucz Ang'!C23</f>
        <v>1</v>
      </c>
      <c r="D25" s="14">
        <f>'Wyn ucz Ang'!D23</f>
        <v>1</v>
      </c>
      <c r="E25" s="14">
        <f>'Wyn ucz Ang'!E23</f>
        <v>1</v>
      </c>
      <c r="F25" s="14">
        <f>'Wyn ucz Ang'!F23</f>
        <v>1</v>
      </c>
      <c r="G25" s="14">
        <f>'Wyn ucz Ang'!G23</f>
        <v>1</v>
      </c>
      <c r="H25" s="14">
        <f>'Wyn ucz Ang'!H23</f>
        <v>1</v>
      </c>
      <c r="I25" s="14">
        <f>'Wyn ucz Ang'!I23</f>
        <v>1</v>
      </c>
      <c r="J25" s="14">
        <f>'Wyn ucz Ang'!J23</f>
        <v>1</v>
      </c>
      <c r="K25" s="14">
        <f>'Wyn ucz Ang'!K23</f>
        <v>1</v>
      </c>
      <c r="L25" s="14">
        <f>'Wyn ucz Ang'!L23</f>
        <v>1</v>
      </c>
      <c r="M25" s="14">
        <f>'Wyn ucz Ang'!M23</f>
        <v>1</v>
      </c>
      <c r="N25" s="14">
        <f>'Wyn ucz Ang'!N23</f>
        <v>1</v>
      </c>
      <c r="O25" s="14">
        <f>'Wyn ucz Ang'!O23</f>
        <v>1</v>
      </c>
      <c r="P25" s="14">
        <f>'Wyn ucz Ang'!P23</f>
        <v>1</v>
      </c>
      <c r="Q25" s="14">
        <f>'Wyn ucz Ang'!Q23</f>
        <v>1</v>
      </c>
      <c r="R25" s="14">
        <f>'Wyn ucz Ang'!R23</f>
        <v>1</v>
      </c>
      <c r="S25" s="14">
        <f>'Wyn ucz Ang'!S23</f>
        <v>1</v>
      </c>
      <c r="T25" s="14">
        <f>'Wyn ucz Ang'!T23</f>
        <v>1</v>
      </c>
      <c r="U25" s="14">
        <f>'Wyn ucz Ang'!U23</f>
        <v>1</v>
      </c>
      <c r="V25" s="14">
        <f>'Wyn ucz Ang'!V23</f>
        <v>1</v>
      </c>
      <c r="W25" s="14">
        <f>'Wyn ucz Ang'!W23</f>
        <v>1</v>
      </c>
      <c r="X25" s="14">
        <f>'Wyn ucz Ang'!X23</f>
        <v>1</v>
      </c>
      <c r="Y25" s="14">
        <f>'Wyn ucz Ang'!Y23</f>
        <v>1</v>
      </c>
      <c r="Z25" s="14">
        <f>'Wyn ucz Ang'!Z23</f>
        <v>1</v>
      </c>
      <c r="AA25" s="14">
        <f>'Wyn ucz Ang'!AA23</f>
        <v>1</v>
      </c>
      <c r="AB25" s="14">
        <f>'Wyn ucz Ang'!AB23</f>
        <v>1</v>
      </c>
      <c r="AC25" s="14">
        <f>'Wyn ucz Ang'!AC23</f>
        <v>0</v>
      </c>
      <c r="AD25" s="14">
        <f>'Wyn ucz Ang'!AD23</f>
        <v>1</v>
      </c>
      <c r="AE25" s="14">
        <f>'Wyn ucz Ang'!AE23</f>
        <v>1</v>
      </c>
      <c r="AF25" s="14">
        <f>'Wyn ucz Ang'!AF23</f>
        <v>1</v>
      </c>
      <c r="AG25" s="14">
        <f>'Wyn ucz Ang'!AG23</f>
        <v>1</v>
      </c>
      <c r="AH25" s="14">
        <f>'Wyn ucz Ang'!AH23</f>
        <v>1</v>
      </c>
      <c r="AI25" s="14">
        <f>'Wyn ucz Ang'!AI23</f>
        <v>1</v>
      </c>
      <c r="AJ25" s="14">
        <f>'Wyn ucz Ang'!AJ23</f>
        <v>0</v>
      </c>
      <c r="AK25" s="14">
        <f>'Wyn ucz Ang'!AK23</f>
        <v>1</v>
      </c>
      <c r="AL25" s="14">
        <f>'Wyn ucz Ang'!AL23</f>
        <v>1</v>
      </c>
      <c r="AM25" s="14">
        <f>'Wyn ucz Ang'!AM23</f>
        <v>1</v>
      </c>
      <c r="AN25" s="14">
        <f>'Wyn ucz Ang'!AN23</f>
        <v>1</v>
      </c>
      <c r="AO25" s="14">
        <f>'Wyn ucz Ang'!AO23</f>
        <v>1</v>
      </c>
      <c r="AP25" s="14">
        <f>'Wyn ucz Ang'!AP23</f>
        <v>1</v>
      </c>
      <c r="AQ25" s="14">
        <f t="shared" si="4"/>
        <v>38</v>
      </c>
      <c r="AR25" s="15">
        <f>AQ25/'ANAL_UCZ JPOL_MAT'!$D$1</f>
        <v>0.926829268292683</v>
      </c>
      <c r="AS25" s="7" t="str">
        <f t="shared" si="2"/>
        <v>Bardzo łatwy</v>
      </c>
      <c r="AT25" s="8" t="str">
        <f t="shared" si="3"/>
        <v>Bardzo dobrym</v>
      </c>
      <c r="AU25" s="14">
        <v>25</v>
      </c>
      <c r="AV25" s="14">
        <f t="shared" si="0"/>
        <v>0</v>
      </c>
    </row>
    <row r="26" spans="1:48" ht="35.25" customHeight="1">
      <c r="A26" s="14" t="str">
        <f>'Wyniki ucz'!A24</f>
        <v>A23</v>
      </c>
      <c r="B26" s="14" t="str">
        <f>'Wyniki ucz'!B24</f>
        <v>SP-X1-152</v>
      </c>
      <c r="C26" s="14">
        <f>'Wyn ucz Ang'!C24</f>
        <v>1</v>
      </c>
      <c r="D26" s="14">
        <f>'Wyn ucz Ang'!D24</f>
        <v>1</v>
      </c>
      <c r="E26" s="14">
        <f>'Wyn ucz Ang'!E24</f>
        <v>1</v>
      </c>
      <c r="F26" s="14">
        <f>'Wyn ucz Ang'!F24</f>
        <v>1</v>
      </c>
      <c r="G26" s="14">
        <f>'Wyn ucz Ang'!G24</f>
        <v>0</v>
      </c>
      <c r="H26" s="14">
        <f>'Wyn ucz Ang'!H24</f>
        <v>0</v>
      </c>
      <c r="I26" s="14">
        <f>'Wyn ucz Ang'!I24</f>
        <v>1</v>
      </c>
      <c r="J26" s="14">
        <f>'Wyn ucz Ang'!J24</f>
        <v>1</v>
      </c>
      <c r="K26" s="14">
        <f>'Wyn ucz Ang'!K24</f>
        <v>1</v>
      </c>
      <c r="L26" s="14">
        <f>'Wyn ucz Ang'!L24</f>
        <v>1</v>
      </c>
      <c r="M26" s="14">
        <f>'Wyn ucz Ang'!M24</f>
        <v>1</v>
      </c>
      <c r="N26" s="14">
        <f>'Wyn ucz Ang'!N24</f>
        <v>0</v>
      </c>
      <c r="O26" s="14">
        <f>'Wyn ucz Ang'!O24</f>
        <v>1</v>
      </c>
      <c r="P26" s="14">
        <f>'Wyn ucz Ang'!P24</f>
        <v>1</v>
      </c>
      <c r="Q26" s="14">
        <f>'Wyn ucz Ang'!Q24</f>
        <v>1</v>
      </c>
      <c r="R26" s="14">
        <f>'Wyn ucz Ang'!R24</f>
        <v>1</v>
      </c>
      <c r="S26" s="14">
        <f>'Wyn ucz Ang'!S24</f>
        <v>1</v>
      </c>
      <c r="T26" s="14">
        <f>'Wyn ucz Ang'!T24</f>
        <v>0</v>
      </c>
      <c r="U26" s="14">
        <f>'Wyn ucz Ang'!U24</f>
        <v>1</v>
      </c>
      <c r="V26" s="14">
        <f>'Wyn ucz Ang'!V24</f>
        <v>1</v>
      </c>
      <c r="W26" s="14">
        <f>'Wyn ucz Ang'!W24</f>
        <v>1</v>
      </c>
      <c r="X26" s="14">
        <f>'Wyn ucz Ang'!X24</f>
        <v>0</v>
      </c>
      <c r="Y26" s="14">
        <f>'Wyn ucz Ang'!Y24</f>
        <v>1</v>
      </c>
      <c r="Z26" s="14">
        <f>'Wyn ucz Ang'!Z24</f>
        <v>1</v>
      </c>
      <c r="AA26" s="14">
        <f>'Wyn ucz Ang'!AA24</f>
        <v>1</v>
      </c>
      <c r="AB26" s="14">
        <f>'Wyn ucz Ang'!AB24</f>
        <v>1</v>
      </c>
      <c r="AC26" s="14">
        <f>'Wyn ucz Ang'!AC24</f>
        <v>1</v>
      </c>
      <c r="AD26" s="14">
        <f>'Wyn ucz Ang'!AD24</f>
        <v>1</v>
      </c>
      <c r="AE26" s="14">
        <f>'Wyn ucz Ang'!AE24</f>
        <v>0</v>
      </c>
      <c r="AF26" s="14">
        <f>'Wyn ucz Ang'!AF24</f>
        <v>1</v>
      </c>
      <c r="AG26" s="14">
        <f>'Wyn ucz Ang'!AG24</f>
        <v>1</v>
      </c>
      <c r="AH26" s="14">
        <f>'Wyn ucz Ang'!AH24</f>
        <v>1</v>
      </c>
      <c r="AI26" s="14">
        <f>'Wyn ucz Ang'!AI24</f>
        <v>1</v>
      </c>
      <c r="AJ26" s="14">
        <f>'Wyn ucz Ang'!AJ24</f>
        <v>0</v>
      </c>
      <c r="AK26" s="14">
        <f>'Wyn ucz Ang'!AK24</f>
        <v>0</v>
      </c>
      <c r="AL26" s="14">
        <f>'Wyn ucz Ang'!AL24</f>
        <v>1</v>
      </c>
      <c r="AM26" s="14">
        <f>'Wyn ucz Ang'!AM24</f>
        <v>0</v>
      </c>
      <c r="AN26" s="14">
        <f>'Wyn ucz Ang'!AN24</f>
        <v>1</v>
      </c>
      <c r="AO26" s="14">
        <f>'Wyn ucz Ang'!AO24</f>
        <v>1</v>
      </c>
      <c r="AP26" s="14">
        <f>'Wyn ucz Ang'!AP24</f>
        <v>0</v>
      </c>
      <c r="AQ26" s="14">
        <f t="shared" si="4"/>
        <v>30</v>
      </c>
      <c r="AR26" s="15">
        <f>AQ26/'ANAL_UCZ JPOL_MAT'!$D$1</f>
        <v>0.7317073170731707</v>
      </c>
      <c r="AS26" s="7" t="str">
        <f t="shared" si="2"/>
        <v>Łatwy</v>
      </c>
      <c r="AT26" s="8" t="str">
        <f t="shared" si="3"/>
        <v>Zadawalającym</v>
      </c>
      <c r="AU26" s="14">
        <v>26</v>
      </c>
      <c r="AV26" s="14">
        <f t="shared" si="0"/>
        <v>1</v>
      </c>
    </row>
    <row r="27" spans="1:48" ht="35.25" customHeight="1">
      <c r="A27" s="14" t="str">
        <f>'Wyniki ucz'!A25</f>
        <v>A24</v>
      </c>
      <c r="B27" s="14" t="str">
        <f>'Wyniki ucz'!B25</f>
        <v>SP-Y1-152</v>
      </c>
      <c r="C27" s="14">
        <f>'Wyn ucz Ang'!C25</f>
        <v>1</v>
      </c>
      <c r="D27" s="14">
        <f>'Wyn ucz Ang'!D25</f>
        <v>1</v>
      </c>
      <c r="E27" s="14">
        <f>'Wyn ucz Ang'!E25</f>
        <v>1</v>
      </c>
      <c r="F27" s="14">
        <f>'Wyn ucz Ang'!F25</f>
        <v>1</v>
      </c>
      <c r="G27" s="14">
        <f>'Wyn ucz Ang'!G25</f>
        <v>0</v>
      </c>
      <c r="H27" s="14">
        <f>'Wyn ucz Ang'!H25</f>
        <v>0</v>
      </c>
      <c r="I27" s="14">
        <f>'Wyn ucz Ang'!I25</f>
        <v>1</v>
      </c>
      <c r="J27" s="14">
        <f>'Wyn ucz Ang'!J25</f>
        <v>1</v>
      </c>
      <c r="K27" s="14">
        <f>'Wyn ucz Ang'!K25</f>
        <v>1</v>
      </c>
      <c r="L27" s="14">
        <f>'Wyn ucz Ang'!L25</f>
        <v>1</v>
      </c>
      <c r="M27" s="14">
        <f>'Wyn ucz Ang'!M25</f>
        <v>1</v>
      </c>
      <c r="N27" s="14">
        <f>'Wyn ucz Ang'!N25</f>
        <v>1</v>
      </c>
      <c r="O27" s="14">
        <f>'Wyn ucz Ang'!O25</f>
        <v>1</v>
      </c>
      <c r="P27" s="14">
        <f>'Wyn ucz Ang'!P25</f>
        <v>0</v>
      </c>
      <c r="Q27" s="14">
        <f>'Wyn ucz Ang'!Q25</f>
        <v>1</v>
      </c>
      <c r="R27" s="14">
        <f>'Wyn ucz Ang'!R25</f>
        <v>0</v>
      </c>
      <c r="S27" s="14">
        <f>'Wyn ucz Ang'!S25</f>
        <v>0</v>
      </c>
      <c r="T27" s="14">
        <f>'Wyn ucz Ang'!T25</f>
        <v>1</v>
      </c>
      <c r="U27" s="14">
        <f>'Wyn ucz Ang'!U25</f>
        <v>0</v>
      </c>
      <c r="V27" s="14">
        <f>'Wyn ucz Ang'!V25</f>
        <v>1</v>
      </c>
      <c r="W27" s="14">
        <f>'Wyn ucz Ang'!W25</f>
        <v>0</v>
      </c>
      <c r="X27" s="14">
        <f>'Wyn ucz Ang'!X25</f>
        <v>0</v>
      </c>
      <c r="Y27" s="14">
        <f>'Wyn ucz Ang'!Y25</f>
        <v>0</v>
      </c>
      <c r="Z27" s="14">
        <f>'Wyn ucz Ang'!Z25</f>
        <v>1</v>
      </c>
      <c r="AA27" s="14">
        <f>'Wyn ucz Ang'!AA25</f>
        <v>1</v>
      </c>
      <c r="AB27" s="14">
        <f>'Wyn ucz Ang'!AB25</f>
        <v>1</v>
      </c>
      <c r="AC27" s="14">
        <f>'Wyn ucz Ang'!AC25</f>
        <v>0</v>
      </c>
      <c r="AD27" s="14">
        <f>'Wyn ucz Ang'!AD25</f>
        <v>0</v>
      </c>
      <c r="AE27" s="14">
        <f>'Wyn ucz Ang'!AE25</f>
        <v>0</v>
      </c>
      <c r="AF27" s="14">
        <f>'Wyn ucz Ang'!AF25</f>
        <v>0</v>
      </c>
      <c r="AG27" s="14">
        <f>'Wyn ucz Ang'!AG25</f>
        <v>1</v>
      </c>
      <c r="AH27" s="14">
        <f>'Wyn ucz Ang'!AH25</f>
        <v>1</v>
      </c>
      <c r="AI27" s="14">
        <f>'Wyn ucz Ang'!AI25</f>
        <v>0</v>
      </c>
      <c r="AJ27" s="14">
        <f>'Wyn ucz Ang'!AJ25</f>
        <v>0</v>
      </c>
      <c r="AK27" s="14">
        <f>'Wyn ucz Ang'!AK25</f>
        <v>0</v>
      </c>
      <c r="AL27" s="14">
        <f>'Wyn ucz Ang'!AL25</f>
        <v>0</v>
      </c>
      <c r="AM27" s="14">
        <f>'Wyn ucz Ang'!AM25</f>
        <v>0</v>
      </c>
      <c r="AN27" s="14">
        <f>'Wyn ucz Ang'!AN25</f>
        <v>0</v>
      </c>
      <c r="AO27" s="14">
        <f>'Wyn ucz Ang'!AO25</f>
        <v>1</v>
      </c>
      <c r="AP27" s="14">
        <f>'Wyn ucz Ang'!AP25</f>
        <v>1</v>
      </c>
      <c r="AQ27" s="14">
        <f aca="true" t="shared" si="5" ref="AQ27:AQ42">SUM(C27:AP27)</f>
        <v>21</v>
      </c>
      <c r="AR27" s="15">
        <f>AQ27/'ANAL_UCZ JPOL_MAT'!$D$1</f>
        <v>0.5121951219512195</v>
      </c>
      <c r="AS27" s="7" t="str">
        <f t="shared" si="2"/>
        <v>Umiarkowanie trudny</v>
      </c>
      <c r="AT27" s="8" t="str">
        <f t="shared" si="3"/>
        <v>Niżej zadawalającym</v>
      </c>
      <c r="AU27" s="14">
        <v>27</v>
      </c>
      <c r="AV27" s="14">
        <f t="shared" si="0"/>
        <v>1</v>
      </c>
    </row>
    <row r="28" spans="1:48" ht="35.25" customHeight="1">
      <c r="A28" s="14" t="str">
        <f>'Wyniki ucz'!A26</f>
        <v>A26</v>
      </c>
      <c r="B28" s="14" t="str">
        <f>'Wyniki ucz'!B26</f>
        <v>SP-X1-152</v>
      </c>
      <c r="C28" s="14">
        <f>'Wyn ucz Ang'!C26</f>
        <v>1</v>
      </c>
      <c r="D28" s="14">
        <f>'Wyn ucz Ang'!D26</f>
        <v>1</v>
      </c>
      <c r="E28" s="14">
        <f>'Wyn ucz Ang'!E26</f>
        <v>1</v>
      </c>
      <c r="F28" s="14">
        <f>'Wyn ucz Ang'!F26</f>
        <v>1</v>
      </c>
      <c r="G28" s="14">
        <f>'Wyn ucz Ang'!G26</f>
        <v>1</v>
      </c>
      <c r="H28" s="14">
        <f>'Wyn ucz Ang'!H26</f>
        <v>1</v>
      </c>
      <c r="I28" s="14">
        <f>'Wyn ucz Ang'!I26</f>
        <v>1</v>
      </c>
      <c r="J28" s="14">
        <f>'Wyn ucz Ang'!J26</f>
        <v>1</v>
      </c>
      <c r="K28" s="14">
        <f>'Wyn ucz Ang'!K26</f>
        <v>1</v>
      </c>
      <c r="L28" s="14">
        <f>'Wyn ucz Ang'!L26</f>
        <v>1</v>
      </c>
      <c r="M28" s="14">
        <f>'Wyn ucz Ang'!M26</f>
        <v>1</v>
      </c>
      <c r="N28" s="14">
        <f>'Wyn ucz Ang'!N26</f>
        <v>1</v>
      </c>
      <c r="O28" s="14">
        <f>'Wyn ucz Ang'!O26</f>
        <v>1</v>
      </c>
      <c r="P28" s="14">
        <f>'Wyn ucz Ang'!P26</f>
        <v>1</v>
      </c>
      <c r="Q28" s="14">
        <f>'Wyn ucz Ang'!Q26</f>
        <v>1</v>
      </c>
      <c r="R28" s="14">
        <f>'Wyn ucz Ang'!R26</f>
        <v>1</v>
      </c>
      <c r="S28" s="14">
        <f>'Wyn ucz Ang'!S26</f>
        <v>1</v>
      </c>
      <c r="T28" s="14">
        <f>'Wyn ucz Ang'!T26</f>
        <v>1</v>
      </c>
      <c r="U28" s="14">
        <f>'Wyn ucz Ang'!U26</f>
        <v>1</v>
      </c>
      <c r="V28" s="14">
        <f>'Wyn ucz Ang'!V26</f>
        <v>1</v>
      </c>
      <c r="W28" s="14">
        <f>'Wyn ucz Ang'!W26</f>
        <v>1</v>
      </c>
      <c r="X28" s="14">
        <f>'Wyn ucz Ang'!X26</f>
        <v>1</v>
      </c>
      <c r="Y28" s="14">
        <f>'Wyn ucz Ang'!Y26</f>
        <v>1</v>
      </c>
      <c r="Z28" s="14">
        <f>'Wyn ucz Ang'!Z26</f>
        <v>1</v>
      </c>
      <c r="AA28" s="14">
        <f>'Wyn ucz Ang'!AA26</f>
        <v>1</v>
      </c>
      <c r="AB28" s="14">
        <f>'Wyn ucz Ang'!AB26</f>
        <v>1</v>
      </c>
      <c r="AC28" s="14">
        <f>'Wyn ucz Ang'!AC26</f>
        <v>1</v>
      </c>
      <c r="AD28" s="14">
        <f>'Wyn ucz Ang'!AD26</f>
        <v>1</v>
      </c>
      <c r="AE28" s="14">
        <f>'Wyn ucz Ang'!AE26</f>
        <v>1</v>
      </c>
      <c r="AF28" s="14">
        <f>'Wyn ucz Ang'!AF26</f>
        <v>1</v>
      </c>
      <c r="AG28" s="14">
        <f>'Wyn ucz Ang'!AG26</f>
        <v>1</v>
      </c>
      <c r="AH28" s="14">
        <f>'Wyn ucz Ang'!AH26</f>
        <v>1</v>
      </c>
      <c r="AI28" s="14">
        <f>'Wyn ucz Ang'!AI26</f>
        <v>1</v>
      </c>
      <c r="AJ28" s="14">
        <f>'Wyn ucz Ang'!AJ26</f>
        <v>1</v>
      </c>
      <c r="AK28" s="14">
        <f>'Wyn ucz Ang'!AK26</f>
        <v>1</v>
      </c>
      <c r="AL28" s="14">
        <f>'Wyn ucz Ang'!AL26</f>
        <v>1</v>
      </c>
      <c r="AM28" s="14">
        <f>'Wyn ucz Ang'!AM26</f>
        <v>1</v>
      </c>
      <c r="AN28" s="14">
        <f>'Wyn ucz Ang'!AN26</f>
        <v>1</v>
      </c>
      <c r="AO28" s="14">
        <f>'Wyn ucz Ang'!AO26</f>
        <v>1</v>
      </c>
      <c r="AP28" s="14">
        <f>'Wyn ucz Ang'!AP26</f>
        <v>1</v>
      </c>
      <c r="AQ28" s="14">
        <f t="shared" si="5"/>
        <v>40</v>
      </c>
      <c r="AR28" s="15">
        <f>AQ28/'ANAL_UCZ JPOL_MAT'!$D$1</f>
        <v>0.975609756097561</v>
      </c>
      <c r="AS28" s="7" t="str">
        <f t="shared" si="2"/>
        <v>Bardzo łatwy</v>
      </c>
      <c r="AT28" s="8" t="str">
        <f t="shared" si="3"/>
        <v>Bardzo dobrym</v>
      </c>
      <c r="AU28" s="14">
        <v>28</v>
      </c>
      <c r="AV28" s="14">
        <f t="shared" si="0"/>
        <v>1</v>
      </c>
    </row>
    <row r="29" spans="1:48" ht="35.25" customHeight="1">
      <c r="A29" s="14" t="str">
        <f>'Wyniki ucz'!A27</f>
        <v>B01</v>
      </c>
      <c r="B29" s="14" t="str">
        <f>'Wyniki ucz'!B27</f>
        <v>SP-X1-152</v>
      </c>
      <c r="C29" s="14">
        <f>'Wyn ucz Ang'!C27</f>
        <v>1</v>
      </c>
      <c r="D29" s="14">
        <f>'Wyn ucz Ang'!D27</f>
        <v>1</v>
      </c>
      <c r="E29" s="14">
        <f>'Wyn ucz Ang'!E27</f>
        <v>1</v>
      </c>
      <c r="F29" s="14">
        <f>'Wyn ucz Ang'!F27</f>
        <v>1</v>
      </c>
      <c r="G29" s="14">
        <f>'Wyn ucz Ang'!G27</f>
        <v>1</v>
      </c>
      <c r="H29" s="14">
        <f>'Wyn ucz Ang'!H27</f>
        <v>1</v>
      </c>
      <c r="I29" s="14">
        <f>'Wyn ucz Ang'!I27</f>
        <v>1</v>
      </c>
      <c r="J29" s="14">
        <f>'Wyn ucz Ang'!J27</f>
        <v>1</v>
      </c>
      <c r="K29" s="14">
        <f>'Wyn ucz Ang'!K27</f>
        <v>1</v>
      </c>
      <c r="L29" s="14">
        <f>'Wyn ucz Ang'!L27</f>
        <v>1</v>
      </c>
      <c r="M29" s="14">
        <f>'Wyn ucz Ang'!M27</f>
        <v>1</v>
      </c>
      <c r="N29" s="14">
        <f>'Wyn ucz Ang'!N27</f>
        <v>1</v>
      </c>
      <c r="O29" s="14">
        <f>'Wyn ucz Ang'!O27</f>
        <v>1</v>
      </c>
      <c r="P29" s="14">
        <f>'Wyn ucz Ang'!P27</f>
        <v>1</v>
      </c>
      <c r="Q29" s="14">
        <f>'Wyn ucz Ang'!Q27</f>
        <v>1</v>
      </c>
      <c r="R29" s="14">
        <f>'Wyn ucz Ang'!R27</f>
        <v>1</v>
      </c>
      <c r="S29" s="14">
        <f>'Wyn ucz Ang'!S27</f>
        <v>1</v>
      </c>
      <c r="T29" s="14">
        <f>'Wyn ucz Ang'!T27</f>
        <v>1</v>
      </c>
      <c r="U29" s="14">
        <f>'Wyn ucz Ang'!U27</f>
        <v>1</v>
      </c>
      <c r="V29" s="14">
        <f>'Wyn ucz Ang'!V27</f>
        <v>1</v>
      </c>
      <c r="W29" s="14">
        <f>'Wyn ucz Ang'!W27</f>
        <v>1</v>
      </c>
      <c r="X29" s="14">
        <f>'Wyn ucz Ang'!X27</f>
        <v>1</v>
      </c>
      <c r="Y29" s="14">
        <f>'Wyn ucz Ang'!Y27</f>
        <v>1</v>
      </c>
      <c r="Z29" s="14">
        <f>'Wyn ucz Ang'!Z27</f>
        <v>1</v>
      </c>
      <c r="AA29" s="14">
        <f>'Wyn ucz Ang'!AA27</f>
        <v>1</v>
      </c>
      <c r="AB29" s="14">
        <f>'Wyn ucz Ang'!AB27</f>
        <v>1</v>
      </c>
      <c r="AC29" s="14">
        <f>'Wyn ucz Ang'!AC27</f>
        <v>1</v>
      </c>
      <c r="AD29" s="14">
        <f>'Wyn ucz Ang'!AD27</f>
        <v>1</v>
      </c>
      <c r="AE29" s="14">
        <f>'Wyn ucz Ang'!AE27</f>
        <v>1</v>
      </c>
      <c r="AF29" s="14">
        <f>'Wyn ucz Ang'!AF27</f>
        <v>1</v>
      </c>
      <c r="AG29" s="14">
        <f>'Wyn ucz Ang'!AG27</f>
        <v>1</v>
      </c>
      <c r="AH29" s="14">
        <f>'Wyn ucz Ang'!AH27</f>
        <v>0</v>
      </c>
      <c r="AI29" s="14">
        <f>'Wyn ucz Ang'!AI27</f>
        <v>1</v>
      </c>
      <c r="AJ29" s="14">
        <f>'Wyn ucz Ang'!AJ27</f>
        <v>1</v>
      </c>
      <c r="AK29" s="14">
        <f>'Wyn ucz Ang'!AK27</f>
        <v>1</v>
      </c>
      <c r="AL29" s="14">
        <f>'Wyn ucz Ang'!AL27</f>
        <v>1</v>
      </c>
      <c r="AM29" s="14">
        <f>'Wyn ucz Ang'!AM27</f>
        <v>1</v>
      </c>
      <c r="AN29" s="14">
        <f>'Wyn ucz Ang'!AN27</f>
        <v>1</v>
      </c>
      <c r="AO29" s="14">
        <f>'Wyn ucz Ang'!AO27</f>
        <v>1</v>
      </c>
      <c r="AP29" s="14">
        <f>'Wyn ucz Ang'!AP27</f>
        <v>1</v>
      </c>
      <c r="AQ29" s="14">
        <f t="shared" si="5"/>
        <v>39</v>
      </c>
      <c r="AR29" s="15">
        <f>AQ29/'ANAL_UCZ JPOL_MAT'!$D$1</f>
        <v>0.9512195121951219</v>
      </c>
      <c r="AS29" s="7" t="str">
        <f t="shared" si="2"/>
        <v>Bardzo łatwy</v>
      </c>
      <c r="AT29" s="8" t="str">
        <f t="shared" si="3"/>
        <v>Bardzo dobrym</v>
      </c>
      <c r="AU29" s="14">
        <v>29</v>
      </c>
      <c r="AV29" s="14">
        <f t="shared" si="0"/>
        <v>1</v>
      </c>
    </row>
    <row r="30" spans="1:48" ht="35.25" customHeight="1">
      <c r="A30" s="14" t="str">
        <f>'Wyniki ucz'!A28</f>
        <v>B02</v>
      </c>
      <c r="B30" s="14" t="str">
        <f>'Wyniki ucz'!B28</f>
        <v>SP-Y1-152</v>
      </c>
      <c r="C30" s="14">
        <f>'Wyn ucz Ang'!C28</f>
        <v>1</v>
      </c>
      <c r="D30" s="14">
        <f>'Wyn ucz Ang'!D28</f>
        <v>1</v>
      </c>
      <c r="E30" s="14">
        <f>'Wyn ucz Ang'!E28</f>
        <v>1</v>
      </c>
      <c r="F30" s="14">
        <f>'Wyn ucz Ang'!F28</f>
        <v>1</v>
      </c>
      <c r="G30" s="14">
        <f>'Wyn ucz Ang'!G28</f>
        <v>1</v>
      </c>
      <c r="H30" s="14">
        <f>'Wyn ucz Ang'!H28</f>
        <v>1</v>
      </c>
      <c r="I30" s="14">
        <f>'Wyn ucz Ang'!I28</f>
        <v>1</v>
      </c>
      <c r="J30" s="14">
        <f>'Wyn ucz Ang'!J28</f>
        <v>0</v>
      </c>
      <c r="K30" s="14">
        <f>'Wyn ucz Ang'!K28</f>
        <v>1</v>
      </c>
      <c r="L30" s="14">
        <f>'Wyn ucz Ang'!L28</f>
        <v>1</v>
      </c>
      <c r="M30" s="14">
        <f>'Wyn ucz Ang'!M28</f>
        <v>1</v>
      </c>
      <c r="N30" s="14">
        <f>'Wyn ucz Ang'!N28</f>
        <v>1</v>
      </c>
      <c r="O30" s="14">
        <f>'Wyn ucz Ang'!O28</f>
        <v>1</v>
      </c>
      <c r="P30" s="14">
        <f>'Wyn ucz Ang'!P28</f>
        <v>1</v>
      </c>
      <c r="Q30" s="14">
        <f>'Wyn ucz Ang'!Q28</f>
        <v>1</v>
      </c>
      <c r="R30" s="14">
        <f>'Wyn ucz Ang'!R28</f>
        <v>1</v>
      </c>
      <c r="S30" s="14">
        <f>'Wyn ucz Ang'!S28</f>
        <v>1</v>
      </c>
      <c r="T30" s="14">
        <f>'Wyn ucz Ang'!T28</f>
        <v>1</v>
      </c>
      <c r="U30" s="14">
        <f>'Wyn ucz Ang'!U28</f>
        <v>1</v>
      </c>
      <c r="V30" s="14">
        <f>'Wyn ucz Ang'!V28</f>
        <v>1</v>
      </c>
      <c r="W30" s="14">
        <f>'Wyn ucz Ang'!W28</f>
        <v>1</v>
      </c>
      <c r="X30" s="14">
        <f>'Wyn ucz Ang'!X28</f>
        <v>1</v>
      </c>
      <c r="Y30" s="14">
        <f>'Wyn ucz Ang'!Y28</f>
        <v>1</v>
      </c>
      <c r="Z30" s="14">
        <f>'Wyn ucz Ang'!Z28</f>
        <v>1</v>
      </c>
      <c r="AA30" s="14">
        <f>'Wyn ucz Ang'!AA28</f>
        <v>1</v>
      </c>
      <c r="AB30" s="14">
        <f>'Wyn ucz Ang'!AB28</f>
        <v>1</v>
      </c>
      <c r="AC30" s="14">
        <f>'Wyn ucz Ang'!AC28</f>
        <v>1</v>
      </c>
      <c r="AD30" s="14">
        <f>'Wyn ucz Ang'!AD28</f>
        <v>1</v>
      </c>
      <c r="AE30" s="14">
        <f>'Wyn ucz Ang'!AE28</f>
        <v>1</v>
      </c>
      <c r="AF30" s="14">
        <f>'Wyn ucz Ang'!AF28</f>
        <v>1</v>
      </c>
      <c r="AG30" s="14">
        <f>'Wyn ucz Ang'!AG28</f>
        <v>1</v>
      </c>
      <c r="AH30" s="14">
        <f>'Wyn ucz Ang'!AH28</f>
        <v>1</v>
      </c>
      <c r="AI30" s="14">
        <f>'Wyn ucz Ang'!AI28</f>
        <v>0</v>
      </c>
      <c r="AJ30" s="14">
        <f>'Wyn ucz Ang'!AJ28</f>
        <v>1</v>
      </c>
      <c r="AK30" s="14">
        <f>'Wyn ucz Ang'!AK28</f>
        <v>0</v>
      </c>
      <c r="AL30" s="14">
        <f>'Wyn ucz Ang'!AL28</f>
        <v>1</v>
      </c>
      <c r="AM30" s="14">
        <f>'Wyn ucz Ang'!AM28</f>
        <v>1</v>
      </c>
      <c r="AN30" s="14">
        <f>'Wyn ucz Ang'!AN28</f>
        <v>1</v>
      </c>
      <c r="AO30" s="14">
        <f>'Wyn ucz Ang'!AO28</f>
        <v>1</v>
      </c>
      <c r="AP30" s="14">
        <f>'Wyn ucz Ang'!AP28</f>
        <v>1</v>
      </c>
      <c r="AQ30" s="14">
        <f t="shared" si="5"/>
        <v>37</v>
      </c>
      <c r="AR30" s="15">
        <f>AQ30/'ANAL_UCZ JPOL_MAT'!$D$1</f>
        <v>0.9024390243902439</v>
      </c>
      <c r="AS30" s="7" t="str">
        <f t="shared" si="2"/>
        <v>Bardzo łatwy</v>
      </c>
      <c r="AT30" s="8" t="str">
        <f t="shared" si="3"/>
        <v>Bardzo dobrym</v>
      </c>
      <c r="AU30" s="14">
        <v>30</v>
      </c>
      <c r="AV30" s="14">
        <f t="shared" si="0"/>
        <v>1</v>
      </c>
    </row>
    <row r="31" spans="1:48" ht="35.25" customHeight="1">
      <c r="A31" s="14" t="str">
        <f>'Wyniki ucz'!A29</f>
        <v>B03</v>
      </c>
      <c r="B31" s="14" t="str">
        <f>'Wyniki ucz'!B29</f>
        <v>SP-Y1-152</v>
      </c>
      <c r="C31" s="14">
        <f>'Wyn ucz Ang'!C29</f>
        <v>1</v>
      </c>
      <c r="D31" s="14">
        <f>'Wyn ucz Ang'!D29</f>
        <v>1</v>
      </c>
      <c r="E31" s="14">
        <f>'Wyn ucz Ang'!E29</f>
        <v>1</v>
      </c>
      <c r="F31" s="14">
        <f>'Wyn ucz Ang'!F29</f>
        <v>1</v>
      </c>
      <c r="G31" s="14">
        <f>'Wyn ucz Ang'!G29</f>
        <v>1</v>
      </c>
      <c r="H31" s="14">
        <f>'Wyn ucz Ang'!H29</f>
        <v>1</v>
      </c>
      <c r="I31" s="14">
        <f>'Wyn ucz Ang'!I29</f>
        <v>1</v>
      </c>
      <c r="J31" s="14">
        <f>'Wyn ucz Ang'!J29</f>
        <v>1</v>
      </c>
      <c r="K31" s="14">
        <f>'Wyn ucz Ang'!K29</f>
        <v>1</v>
      </c>
      <c r="L31" s="14">
        <f>'Wyn ucz Ang'!L29</f>
        <v>1</v>
      </c>
      <c r="M31" s="14">
        <f>'Wyn ucz Ang'!M29</f>
        <v>1</v>
      </c>
      <c r="N31" s="14">
        <f>'Wyn ucz Ang'!N29</f>
        <v>1</v>
      </c>
      <c r="O31" s="14">
        <f>'Wyn ucz Ang'!O29</f>
        <v>1</v>
      </c>
      <c r="P31" s="14">
        <f>'Wyn ucz Ang'!P29</f>
        <v>1</v>
      </c>
      <c r="Q31" s="14">
        <f>'Wyn ucz Ang'!Q29</f>
        <v>1</v>
      </c>
      <c r="R31" s="14">
        <f>'Wyn ucz Ang'!R29</f>
        <v>1</v>
      </c>
      <c r="S31" s="14">
        <f>'Wyn ucz Ang'!S29</f>
        <v>1</v>
      </c>
      <c r="T31" s="14">
        <f>'Wyn ucz Ang'!T29</f>
        <v>1</v>
      </c>
      <c r="U31" s="14">
        <f>'Wyn ucz Ang'!U29</f>
        <v>1</v>
      </c>
      <c r="V31" s="14">
        <f>'Wyn ucz Ang'!V29</f>
        <v>1</v>
      </c>
      <c r="W31" s="14">
        <f>'Wyn ucz Ang'!W29</f>
        <v>1</v>
      </c>
      <c r="X31" s="14">
        <f>'Wyn ucz Ang'!X29</f>
        <v>1</v>
      </c>
      <c r="Y31" s="14">
        <f>'Wyn ucz Ang'!Y29</f>
        <v>1</v>
      </c>
      <c r="Z31" s="14">
        <f>'Wyn ucz Ang'!Z29</f>
        <v>1</v>
      </c>
      <c r="AA31" s="14">
        <f>'Wyn ucz Ang'!AA29</f>
        <v>1</v>
      </c>
      <c r="AB31" s="14">
        <f>'Wyn ucz Ang'!AB29</f>
        <v>1</v>
      </c>
      <c r="AC31" s="14">
        <f>'Wyn ucz Ang'!AC29</f>
        <v>1</v>
      </c>
      <c r="AD31" s="14">
        <f>'Wyn ucz Ang'!AD29</f>
        <v>1</v>
      </c>
      <c r="AE31" s="14">
        <f>'Wyn ucz Ang'!AE29</f>
        <v>1</v>
      </c>
      <c r="AF31" s="14">
        <f>'Wyn ucz Ang'!AF29</f>
        <v>1</v>
      </c>
      <c r="AG31" s="14">
        <f>'Wyn ucz Ang'!AG29</f>
        <v>1</v>
      </c>
      <c r="AH31" s="14">
        <f>'Wyn ucz Ang'!AH29</f>
        <v>1</v>
      </c>
      <c r="AI31" s="14">
        <f>'Wyn ucz Ang'!AI29</f>
        <v>1</v>
      </c>
      <c r="AJ31" s="14">
        <f>'Wyn ucz Ang'!AJ29</f>
        <v>1</v>
      </c>
      <c r="AK31" s="14">
        <f>'Wyn ucz Ang'!AK29</f>
        <v>1</v>
      </c>
      <c r="AL31" s="14">
        <f>'Wyn ucz Ang'!AL29</f>
        <v>1</v>
      </c>
      <c r="AM31" s="14">
        <f>'Wyn ucz Ang'!AM29</f>
        <v>1</v>
      </c>
      <c r="AN31" s="14">
        <f>'Wyn ucz Ang'!AN29</f>
        <v>1</v>
      </c>
      <c r="AO31" s="14">
        <f>'Wyn ucz Ang'!AO29</f>
        <v>1</v>
      </c>
      <c r="AP31" s="14">
        <f>'Wyn ucz Ang'!AP29</f>
        <v>1</v>
      </c>
      <c r="AQ31" s="14">
        <f t="shared" si="5"/>
        <v>40</v>
      </c>
      <c r="AR31" s="15">
        <f>AQ31/'ANAL_UCZ JPOL_MAT'!$D$1</f>
        <v>0.975609756097561</v>
      </c>
      <c r="AS31" s="7" t="str">
        <f t="shared" si="2"/>
        <v>Bardzo łatwy</v>
      </c>
      <c r="AT31" s="8" t="str">
        <f t="shared" si="3"/>
        <v>Bardzo dobrym</v>
      </c>
      <c r="AU31" s="14">
        <v>31</v>
      </c>
      <c r="AV31" s="14">
        <f t="shared" si="0"/>
        <v>2</v>
      </c>
    </row>
    <row r="32" spans="1:48" ht="35.25" customHeight="1">
      <c r="A32" s="14" t="str">
        <f>'Wyniki ucz'!A30</f>
        <v>B04</v>
      </c>
      <c r="B32" s="14" t="str">
        <f>'Wyniki ucz'!B30</f>
        <v>SP-Y1-152</v>
      </c>
      <c r="C32" s="14">
        <f>'Wyn ucz Ang'!C30</f>
        <v>1</v>
      </c>
      <c r="D32" s="14">
        <f>'Wyn ucz Ang'!D30</f>
        <v>1</v>
      </c>
      <c r="E32" s="14">
        <f>'Wyn ucz Ang'!E30</f>
        <v>1</v>
      </c>
      <c r="F32" s="14">
        <f>'Wyn ucz Ang'!F30</f>
        <v>1</v>
      </c>
      <c r="G32" s="14">
        <f>'Wyn ucz Ang'!G30</f>
        <v>1</v>
      </c>
      <c r="H32" s="14">
        <f>'Wyn ucz Ang'!H30</f>
        <v>1</v>
      </c>
      <c r="I32" s="14">
        <f>'Wyn ucz Ang'!I30</f>
        <v>1</v>
      </c>
      <c r="J32" s="14">
        <f>'Wyn ucz Ang'!J30</f>
        <v>1</v>
      </c>
      <c r="K32" s="14">
        <f>'Wyn ucz Ang'!K30</f>
        <v>1</v>
      </c>
      <c r="L32" s="14">
        <f>'Wyn ucz Ang'!L30</f>
        <v>1</v>
      </c>
      <c r="M32" s="14">
        <f>'Wyn ucz Ang'!M30</f>
        <v>1</v>
      </c>
      <c r="N32" s="14">
        <f>'Wyn ucz Ang'!N30</f>
        <v>1</v>
      </c>
      <c r="O32" s="14">
        <f>'Wyn ucz Ang'!O30</f>
        <v>1</v>
      </c>
      <c r="P32" s="14">
        <f>'Wyn ucz Ang'!P30</f>
        <v>1</v>
      </c>
      <c r="Q32" s="14">
        <f>'Wyn ucz Ang'!Q30</f>
        <v>1</v>
      </c>
      <c r="R32" s="14">
        <f>'Wyn ucz Ang'!R30</f>
        <v>0</v>
      </c>
      <c r="S32" s="14">
        <f>'Wyn ucz Ang'!S30</f>
        <v>1</v>
      </c>
      <c r="T32" s="14">
        <f>'Wyn ucz Ang'!T30</f>
        <v>1</v>
      </c>
      <c r="U32" s="14">
        <f>'Wyn ucz Ang'!U30</f>
        <v>1</v>
      </c>
      <c r="V32" s="14">
        <f>'Wyn ucz Ang'!V30</f>
        <v>1</v>
      </c>
      <c r="W32" s="14">
        <f>'Wyn ucz Ang'!W30</f>
        <v>1</v>
      </c>
      <c r="X32" s="14">
        <f>'Wyn ucz Ang'!X30</f>
        <v>1</v>
      </c>
      <c r="Y32" s="14">
        <f>'Wyn ucz Ang'!Y30</f>
        <v>1</v>
      </c>
      <c r="Z32" s="14">
        <f>'Wyn ucz Ang'!Z30</f>
        <v>1</v>
      </c>
      <c r="AA32" s="14">
        <f>'Wyn ucz Ang'!AA30</f>
        <v>1</v>
      </c>
      <c r="AB32" s="14">
        <f>'Wyn ucz Ang'!AB30</f>
        <v>1</v>
      </c>
      <c r="AC32" s="14">
        <f>'Wyn ucz Ang'!AC30</f>
        <v>0</v>
      </c>
      <c r="AD32" s="14">
        <f>'Wyn ucz Ang'!AD30</f>
        <v>0</v>
      </c>
      <c r="AE32" s="14">
        <f>'Wyn ucz Ang'!AE30</f>
        <v>1</v>
      </c>
      <c r="AF32" s="14">
        <f>'Wyn ucz Ang'!AF30</f>
        <v>0</v>
      </c>
      <c r="AG32" s="14">
        <f>'Wyn ucz Ang'!AG30</f>
        <v>1</v>
      </c>
      <c r="AH32" s="14">
        <f>'Wyn ucz Ang'!AH30</f>
        <v>1</v>
      </c>
      <c r="AI32" s="14">
        <f>'Wyn ucz Ang'!AI30</f>
        <v>1</v>
      </c>
      <c r="AJ32" s="14">
        <f>'Wyn ucz Ang'!AJ30</f>
        <v>1</v>
      </c>
      <c r="AK32" s="14">
        <f>'Wyn ucz Ang'!AK30</f>
        <v>1</v>
      </c>
      <c r="AL32" s="14">
        <f>'Wyn ucz Ang'!AL30</f>
        <v>1</v>
      </c>
      <c r="AM32" s="14">
        <f>'Wyn ucz Ang'!AM30</f>
        <v>0</v>
      </c>
      <c r="AN32" s="14">
        <f>'Wyn ucz Ang'!AN30</f>
        <v>0</v>
      </c>
      <c r="AO32" s="14">
        <f>'Wyn ucz Ang'!AO30</f>
        <v>1</v>
      </c>
      <c r="AP32" s="14">
        <f>'Wyn ucz Ang'!AP30</f>
        <v>1</v>
      </c>
      <c r="AQ32" s="14">
        <f t="shared" si="5"/>
        <v>34</v>
      </c>
      <c r="AR32" s="15">
        <f>AQ32/'ANAL_UCZ JPOL_MAT'!$D$1</f>
        <v>0.8292682926829268</v>
      </c>
      <c r="AS32" s="7" t="str">
        <f t="shared" si="2"/>
        <v>Łatwy</v>
      </c>
      <c r="AT32" s="8" t="str">
        <f t="shared" si="3"/>
        <v>Dobrym</v>
      </c>
      <c r="AU32" s="14">
        <v>32</v>
      </c>
      <c r="AV32" s="14">
        <f t="shared" si="0"/>
        <v>3</v>
      </c>
    </row>
    <row r="33" spans="1:48" ht="35.25" customHeight="1">
      <c r="A33" s="14" t="str">
        <f>'Wyniki ucz'!A31</f>
        <v>B06</v>
      </c>
      <c r="B33" s="14" t="str">
        <f>'Wyniki ucz'!B31</f>
        <v>SP-Y1-152</v>
      </c>
      <c r="C33" s="14">
        <f>'Wyn ucz Ang'!C31</f>
        <v>1</v>
      </c>
      <c r="D33" s="14">
        <f>'Wyn ucz Ang'!D31</f>
        <v>1</v>
      </c>
      <c r="E33" s="14">
        <f>'Wyn ucz Ang'!E31</f>
        <v>1</v>
      </c>
      <c r="F33" s="14">
        <f>'Wyn ucz Ang'!F31</f>
        <v>1</v>
      </c>
      <c r="G33" s="14">
        <f>'Wyn ucz Ang'!G31</f>
        <v>1</v>
      </c>
      <c r="H33" s="14">
        <f>'Wyn ucz Ang'!H31</f>
        <v>1</v>
      </c>
      <c r="I33" s="14">
        <f>'Wyn ucz Ang'!I31</f>
        <v>1</v>
      </c>
      <c r="J33" s="14">
        <f>'Wyn ucz Ang'!J31</f>
        <v>1</v>
      </c>
      <c r="K33" s="14">
        <f>'Wyn ucz Ang'!K31</f>
        <v>1</v>
      </c>
      <c r="L33" s="14">
        <f>'Wyn ucz Ang'!L31</f>
        <v>1</v>
      </c>
      <c r="M33" s="14">
        <f>'Wyn ucz Ang'!M31</f>
        <v>1</v>
      </c>
      <c r="N33" s="14">
        <f>'Wyn ucz Ang'!N31</f>
        <v>1</v>
      </c>
      <c r="O33" s="14">
        <f>'Wyn ucz Ang'!O31</f>
        <v>1</v>
      </c>
      <c r="P33" s="14">
        <f>'Wyn ucz Ang'!P31</f>
        <v>0</v>
      </c>
      <c r="Q33" s="14">
        <f>'Wyn ucz Ang'!Q31</f>
        <v>1</v>
      </c>
      <c r="R33" s="14">
        <f>'Wyn ucz Ang'!R31</f>
        <v>1</v>
      </c>
      <c r="S33" s="14">
        <f>'Wyn ucz Ang'!S31</f>
        <v>1</v>
      </c>
      <c r="T33" s="14">
        <f>'Wyn ucz Ang'!T31</f>
        <v>0</v>
      </c>
      <c r="U33" s="14">
        <f>'Wyn ucz Ang'!U31</f>
        <v>1</v>
      </c>
      <c r="V33" s="14">
        <f>'Wyn ucz Ang'!V31</f>
        <v>1</v>
      </c>
      <c r="W33" s="14">
        <f>'Wyn ucz Ang'!W31</f>
        <v>1</v>
      </c>
      <c r="X33" s="14">
        <f>'Wyn ucz Ang'!X31</f>
        <v>1</v>
      </c>
      <c r="Y33" s="14">
        <f>'Wyn ucz Ang'!Y31</f>
        <v>1</v>
      </c>
      <c r="Z33" s="14">
        <f>'Wyn ucz Ang'!Z31</f>
        <v>1</v>
      </c>
      <c r="AA33" s="14">
        <f>'Wyn ucz Ang'!AA31</f>
        <v>1</v>
      </c>
      <c r="AB33" s="14">
        <f>'Wyn ucz Ang'!AB31</f>
        <v>1</v>
      </c>
      <c r="AC33" s="14">
        <f>'Wyn ucz Ang'!AC31</f>
        <v>0</v>
      </c>
      <c r="AD33" s="14">
        <f>'Wyn ucz Ang'!AD31</f>
        <v>1</v>
      </c>
      <c r="AE33" s="14">
        <f>'Wyn ucz Ang'!AE31</f>
        <v>0</v>
      </c>
      <c r="AF33" s="14">
        <f>'Wyn ucz Ang'!AF31</f>
        <v>0</v>
      </c>
      <c r="AG33" s="14">
        <f>'Wyn ucz Ang'!AG31</f>
        <v>1</v>
      </c>
      <c r="AH33" s="14">
        <f>'Wyn ucz Ang'!AH31</f>
        <v>1</v>
      </c>
      <c r="AI33" s="14">
        <f>'Wyn ucz Ang'!AI31</f>
        <v>0</v>
      </c>
      <c r="AJ33" s="14">
        <f>'Wyn ucz Ang'!AJ31</f>
        <v>0</v>
      </c>
      <c r="AK33" s="14">
        <f>'Wyn ucz Ang'!AK31</f>
        <v>1</v>
      </c>
      <c r="AL33" s="14">
        <f>'Wyn ucz Ang'!AL31</f>
        <v>1</v>
      </c>
      <c r="AM33" s="14">
        <f>'Wyn ucz Ang'!AM31</f>
        <v>1</v>
      </c>
      <c r="AN33" s="14">
        <f>'Wyn ucz Ang'!AN31</f>
        <v>1</v>
      </c>
      <c r="AO33" s="14">
        <f>'Wyn ucz Ang'!AO31</f>
        <v>1</v>
      </c>
      <c r="AP33" s="14">
        <f>'Wyn ucz Ang'!AP31</f>
        <v>1</v>
      </c>
      <c r="AQ33" s="14">
        <f t="shared" si="5"/>
        <v>33</v>
      </c>
      <c r="AR33" s="15">
        <f>AQ33/'ANAL_UCZ JPOL_MAT'!$D$1</f>
        <v>0.8048780487804879</v>
      </c>
      <c r="AS33" s="7" t="str">
        <f t="shared" si="2"/>
        <v>Łatwy</v>
      </c>
      <c r="AT33" s="8" t="str">
        <f t="shared" si="3"/>
        <v>Dobrym</v>
      </c>
      <c r="AU33" s="14">
        <v>33</v>
      </c>
      <c r="AV33" s="14">
        <f t="shared" si="0"/>
        <v>5</v>
      </c>
    </row>
    <row r="34" spans="1:48" ht="35.25" customHeight="1">
      <c r="A34" s="14" t="str">
        <f>'Wyniki ucz'!A32</f>
        <v>B07</v>
      </c>
      <c r="B34" s="14" t="str">
        <f>'Wyniki ucz'!B32</f>
        <v>SP-Y1-152</v>
      </c>
      <c r="C34" s="14">
        <f>'Wyn ucz Ang'!C32</f>
        <v>1</v>
      </c>
      <c r="D34" s="14">
        <f>'Wyn ucz Ang'!D32</f>
        <v>1</v>
      </c>
      <c r="E34" s="14">
        <f>'Wyn ucz Ang'!E32</f>
        <v>1</v>
      </c>
      <c r="F34" s="14">
        <f>'Wyn ucz Ang'!F32</f>
        <v>1</v>
      </c>
      <c r="G34" s="14">
        <f>'Wyn ucz Ang'!G32</f>
        <v>1</v>
      </c>
      <c r="H34" s="14">
        <f>'Wyn ucz Ang'!H32</f>
        <v>1</v>
      </c>
      <c r="I34" s="14">
        <f>'Wyn ucz Ang'!I32</f>
        <v>1</v>
      </c>
      <c r="J34" s="14">
        <f>'Wyn ucz Ang'!J32</f>
        <v>1</v>
      </c>
      <c r="K34" s="14">
        <f>'Wyn ucz Ang'!K32</f>
        <v>1</v>
      </c>
      <c r="L34" s="14">
        <f>'Wyn ucz Ang'!L32</f>
        <v>1</v>
      </c>
      <c r="M34" s="14">
        <f>'Wyn ucz Ang'!M32</f>
        <v>1</v>
      </c>
      <c r="N34" s="14">
        <f>'Wyn ucz Ang'!N32</f>
        <v>1</v>
      </c>
      <c r="O34" s="14">
        <f>'Wyn ucz Ang'!O32</f>
        <v>1</v>
      </c>
      <c r="P34" s="14">
        <f>'Wyn ucz Ang'!P32</f>
        <v>1</v>
      </c>
      <c r="Q34" s="14">
        <f>'Wyn ucz Ang'!Q32</f>
        <v>1</v>
      </c>
      <c r="R34" s="14">
        <f>'Wyn ucz Ang'!R32</f>
        <v>1</v>
      </c>
      <c r="S34" s="14">
        <f>'Wyn ucz Ang'!S32</f>
        <v>1</v>
      </c>
      <c r="T34" s="14">
        <f>'Wyn ucz Ang'!T32</f>
        <v>1</v>
      </c>
      <c r="U34" s="14">
        <f>'Wyn ucz Ang'!U32</f>
        <v>1</v>
      </c>
      <c r="V34" s="14">
        <f>'Wyn ucz Ang'!V32</f>
        <v>1</v>
      </c>
      <c r="W34" s="14">
        <f>'Wyn ucz Ang'!W32</f>
        <v>1</v>
      </c>
      <c r="X34" s="14">
        <f>'Wyn ucz Ang'!X32</f>
        <v>1</v>
      </c>
      <c r="Y34" s="14">
        <f>'Wyn ucz Ang'!Y32</f>
        <v>1</v>
      </c>
      <c r="Z34" s="14">
        <f>'Wyn ucz Ang'!Z32</f>
        <v>1</v>
      </c>
      <c r="AA34" s="14">
        <f>'Wyn ucz Ang'!AA32</f>
        <v>1</v>
      </c>
      <c r="AB34" s="14">
        <f>'Wyn ucz Ang'!AB32</f>
        <v>1</v>
      </c>
      <c r="AC34" s="14">
        <f>'Wyn ucz Ang'!AC32</f>
        <v>1</v>
      </c>
      <c r="AD34" s="14">
        <f>'Wyn ucz Ang'!AD32</f>
        <v>1</v>
      </c>
      <c r="AE34" s="14">
        <f>'Wyn ucz Ang'!AE32</f>
        <v>1</v>
      </c>
      <c r="AF34" s="14">
        <f>'Wyn ucz Ang'!AF32</f>
        <v>1</v>
      </c>
      <c r="AG34" s="14">
        <f>'Wyn ucz Ang'!AG32</f>
        <v>1</v>
      </c>
      <c r="AH34" s="14">
        <f>'Wyn ucz Ang'!AH32</f>
        <v>1</v>
      </c>
      <c r="AI34" s="14">
        <f>'Wyn ucz Ang'!AI32</f>
        <v>1</v>
      </c>
      <c r="AJ34" s="14">
        <f>'Wyn ucz Ang'!AJ32</f>
        <v>1</v>
      </c>
      <c r="AK34" s="14">
        <f>'Wyn ucz Ang'!AK32</f>
        <v>1</v>
      </c>
      <c r="AL34" s="14">
        <f>'Wyn ucz Ang'!AL32</f>
        <v>1</v>
      </c>
      <c r="AM34" s="14">
        <f>'Wyn ucz Ang'!AM32</f>
        <v>1</v>
      </c>
      <c r="AN34" s="14">
        <f>'Wyn ucz Ang'!AN32</f>
        <v>1</v>
      </c>
      <c r="AO34" s="14">
        <f>'Wyn ucz Ang'!AO32</f>
        <v>1</v>
      </c>
      <c r="AP34" s="14">
        <f>'Wyn ucz Ang'!AP32</f>
        <v>1</v>
      </c>
      <c r="AQ34" s="14">
        <f t="shared" si="5"/>
        <v>40</v>
      </c>
      <c r="AR34" s="15">
        <f>AQ34/'ANAL_UCZ JPOL_MAT'!$D$1</f>
        <v>0.975609756097561</v>
      </c>
      <c r="AS34" s="7" t="str">
        <f t="shared" si="2"/>
        <v>Bardzo łatwy</v>
      </c>
      <c r="AT34" s="8" t="str">
        <f t="shared" si="3"/>
        <v>Bardzo dobrym</v>
      </c>
      <c r="AU34" s="14">
        <v>34</v>
      </c>
      <c r="AV34" s="14">
        <f t="shared" si="0"/>
        <v>4</v>
      </c>
    </row>
    <row r="35" spans="1:48" ht="35.25" customHeight="1">
      <c r="A35" s="14" t="str">
        <f>'Wyniki ucz'!A33</f>
        <v>B08</v>
      </c>
      <c r="B35" s="14" t="str">
        <f>'Wyniki ucz'!B33</f>
        <v>SP-Y1-152</v>
      </c>
      <c r="C35" s="14">
        <f>'Wyn ucz Ang'!C33</f>
        <v>1</v>
      </c>
      <c r="D35" s="14">
        <f>'Wyn ucz Ang'!D33</f>
        <v>1</v>
      </c>
      <c r="E35" s="14">
        <f>'Wyn ucz Ang'!E33</f>
        <v>1</v>
      </c>
      <c r="F35" s="14">
        <f>'Wyn ucz Ang'!F33</f>
        <v>0</v>
      </c>
      <c r="G35" s="14">
        <f>'Wyn ucz Ang'!G33</f>
        <v>0</v>
      </c>
      <c r="H35" s="14">
        <f>'Wyn ucz Ang'!H33</f>
        <v>1</v>
      </c>
      <c r="I35" s="14">
        <f>'Wyn ucz Ang'!I33</f>
        <v>1</v>
      </c>
      <c r="J35" s="14">
        <f>'Wyn ucz Ang'!J33</f>
        <v>0</v>
      </c>
      <c r="K35" s="14">
        <f>'Wyn ucz Ang'!K33</f>
        <v>0</v>
      </c>
      <c r="L35" s="14">
        <f>'Wyn ucz Ang'!L33</f>
        <v>1</v>
      </c>
      <c r="M35" s="14">
        <f>'Wyn ucz Ang'!M33</f>
        <v>0</v>
      </c>
      <c r="N35" s="14">
        <f>'Wyn ucz Ang'!N33</f>
        <v>0</v>
      </c>
      <c r="O35" s="14">
        <f>'Wyn ucz Ang'!O33</f>
        <v>1</v>
      </c>
      <c r="P35" s="14">
        <f>'Wyn ucz Ang'!P33</f>
        <v>1</v>
      </c>
      <c r="Q35" s="14">
        <f>'Wyn ucz Ang'!Q33</f>
        <v>1</v>
      </c>
      <c r="R35" s="14">
        <f>'Wyn ucz Ang'!R33</f>
        <v>1</v>
      </c>
      <c r="S35" s="14">
        <f>'Wyn ucz Ang'!S33</f>
        <v>1</v>
      </c>
      <c r="T35" s="14">
        <f>'Wyn ucz Ang'!T33</f>
        <v>0</v>
      </c>
      <c r="U35" s="14">
        <f>'Wyn ucz Ang'!U33</f>
        <v>0</v>
      </c>
      <c r="V35" s="14">
        <f>'Wyn ucz Ang'!V33</f>
        <v>1</v>
      </c>
      <c r="W35" s="14">
        <f>'Wyn ucz Ang'!W33</f>
        <v>1</v>
      </c>
      <c r="X35" s="14">
        <f>'Wyn ucz Ang'!X33</f>
        <v>0</v>
      </c>
      <c r="Y35" s="14">
        <f>'Wyn ucz Ang'!Y33</f>
        <v>0</v>
      </c>
      <c r="Z35" s="14">
        <f>'Wyn ucz Ang'!Z33</f>
        <v>0</v>
      </c>
      <c r="AA35" s="14">
        <f>'Wyn ucz Ang'!AA33</f>
        <v>0</v>
      </c>
      <c r="AB35" s="14">
        <f>'Wyn ucz Ang'!AB33</f>
        <v>1</v>
      </c>
      <c r="AC35" s="14">
        <f>'Wyn ucz Ang'!AC33</f>
        <v>0</v>
      </c>
      <c r="AD35" s="14">
        <f>'Wyn ucz Ang'!AD33</f>
        <v>1</v>
      </c>
      <c r="AE35" s="14">
        <f>'Wyn ucz Ang'!AE33</f>
        <v>0</v>
      </c>
      <c r="AF35" s="14">
        <f>'Wyn ucz Ang'!AF33</f>
        <v>1</v>
      </c>
      <c r="AG35" s="14">
        <f>'Wyn ucz Ang'!AG33</f>
        <v>0</v>
      </c>
      <c r="AH35" s="14">
        <f>'Wyn ucz Ang'!AH33</f>
        <v>0</v>
      </c>
      <c r="AI35" s="14">
        <f>'Wyn ucz Ang'!AI33</f>
        <v>1</v>
      </c>
      <c r="AJ35" s="14">
        <f>'Wyn ucz Ang'!AJ33</f>
        <v>0</v>
      </c>
      <c r="AK35" s="14">
        <f>'Wyn ucz Ang'!AK33</f>
        <v>0</v>
      </c>
      <c r="AL35" s="14">
        <f>'Wyn ucz Ang'!AL33</f>
        <v>0</v>
      </c>
      <c r="AM35" s="14">
        <f>'Wyn ucz Ang'!AM33</f>
        <v>1</v>
      </c>
      <c r="AN35" s="14">
        <f>'Wyn ucz Ang'!AN33</f>
        <v>0</v>
      </c>
      <c r="AO35" s="14">
        <f>'Wyn ucz Ang'!AO33</f>
        <v>0</v>
      </c>
      <c r="AP35" s="14">
        <f>'Wyn ucz Ang'!AP33</f>
        <v>0</v>
      </c>
      <c r="AQ35" s="14">
        <f t="shared" si="5"/>
        <v>18</v>
      </c>
      <c r="AR35" s="15">
        <f>AQ35/'ANAL_UCZ JPOL_MAT'!$D$1</f>
        <v>0.43902439024390244</v>
      </c>
      <c r="AS35" s="7" t="str">
        <f t="shared" si="2"/>
        <v>Trudny</v>
      </c>
      <c r="AT35" s="8" t="str">
        <f t="shared" si="3"/>
        <v>Niskim</v>
      </c>
      <c r="AU35" s="14">
        <v>35</v>
      </c>
      <c r="AV35" s="14">
        <f t="shared" si="0"/>
        <v>0</v>
      </c>
    </row>
    <row r="36" spans="1:48" ht="35.25" customHeight="1">
      <c r="A36" s="14" t="str">
        <f>'Wyniki ucz'!A34</f>
        <v>B09</v>
      </c>
      <c r="B36" s="14" t="str">
        <f>'Wyniki ucz'!B34</f>
        <v>SP-X1-152</v>
      </c>
      <c r="C36" s="14">
        <f>'Wyn ucz Ang'!C34</f>
        <v>1</v>
      </c>
      <c r="D36" s="14">
        <f>'Wyn ucz Ang'!D34</f>
        <v>1</v>
      </c>
      <c r="E36" s="14">
        <f>'Wyn ucz Ang'!E34</f>
        <v>1</v>
      </c>
      <c r="F36" s="14">
        <f>'Wyn ucz Ang'!F34</f>
        <v>0</v>
      </c>
      <c r="G36" s="14">
        <f>'Wyn ucz Ang'!G34</f>
        <v>0</v>
      </c>
      <c r="H36" s="14">
        <f>'Wyn ucz Ang'!H34</f>
        <v>1</v>
      </c>
      <c r="I36" s="14">
        <f>'Wyn ucz Ang'!I34</f>
        <v>1</v>
      </c>
      <c r="J36" s="14">
        <f>'Wyn ucz Ang'!J34</f>
        <v>1</v>
      </c>
      <c r="K36" s="14">
        <f>'Wyn ucz Ang'!K34</f>
        <v>1</v>
      </c>
      <c r="L36" s="14">
        <f>'Wyn ucz Ang'!L34</f>
        <v>0</v>
      </c>
      <c r="M36" s="14">
        <f>'Wyn ucz Ang'!M34</f>
        <v>1</v>
      </c>
      <c r="N36" s="14">
        <f>'Wyn ucz Ang'!N34</f>
        <v>0</v>
      </c>
      <c r="O36" s="14">
        <f>'Wyn ucz Ang'!O34</f>
        <v>1</v>
      </c>
      <c r="P36" s="14">
        <f>'Wyn ucz Ang'!P34</f>
        <v>1</v>
      </c>
      <c r="Q36" s="14">
        <f>'Wyn ucz Ang'!Q34</f>
        <v>1</v>
      </c>
      <c r="R36" s="14">
        <f>'Wyn ucz Ang'!R34</f>
        <v>1</v>
      </c>
      <c r="S36" s="14">
        <f>'Wyn ucz Ang'!S34</f>
        <v>0</v>
      </c>
      <c r="T36" s="14">
        <f>'Wyn ucz Ang'!T34</f>
        <v>1</v>
      </c>
      <c r="U36" s="14">
        <f>'Wyn ucz Ang'!U34</f>
        <v>1</v>
      </c>
      <c r="V36" s="14">
        <f>'Wyn ucz Ang'!V34</f>
        <v>1</v>
      </c>
      <c r="W36" s="14">
        <f>'Wyn ucz Ang'!W34</f>
        <v>1</v>
      </c>
      <c r="X36" s="14">
        <f>'Wyn ucz Ang'!X34</f>
        <v>1</v>
      </c>
      <c r="Y36" s="14">
        <f>'Wyn ucz Ang'!Y34</f>
        <v>1</v>
      </c>
      <c r="Z36" s="14">
        <f>'Wyn ucz Ang'!Z34</f>
        <v>1</v>
      </c>
      <c r="AA36" s="14">
        <f>'Wyn ucz Ang'!AA34</f>
        <v>1</v>
      </c>
      <c r="AB36" s="14">
        <f>'Wyn ucz Ang'!AB34</f>
        <v>1</v>
      </c>
      <c r="AC36" s="14">
        <f>'Wyn ucz Ang'!AC34</f>
        <v>0</v>
      </c>
      <c r="AD36" s="14">
        <f>'Wyn ucz Ang'!AD34</f>
        <v>0</v>
      </c>
      <c r="AE36" s="14">
        <f>'Wyn ucz Ang'!AE34</f>
        <v>0</v>
      </c>
      <c r="AF36" s="14">
        <f>'Wyn ucz Ang'!AF34</f>
        <v>1</v>
      </c>
      <c r="AG36" s="14">
        <f>'Wyn ucz Ang'!AG34</f>
        <v>1</v>
      </c>
      <c r="AH36" s="14">
        <f>'Wyn ucz Ang'!AH34</f>
        <v>0</v>
      </c>
      <c r="AI36" s="14">
        <f>'Wyn ucz Ang'!AI34</f>
        <v>1</v>
      </c>
      <c r="AJ36" s="14">
        <f>'Wyn ucz Ang'!AJ34</f>
        <v>0</v>
      </c>
      <c r="AK36" s="14">
        <f>'Wyn ucz Ang'!AK34</f>
        <v>1</v>
      </c>
      <c r="AL36" s="14">
        <f>'Wyn ucz Ang'!AL34</f>
        <v>1</v>
      </c>
      <c r="AM36" s="14">
        <f>'Wyn ucz Ang'!AM34</f>
        <v>1</v>
      </c>
      <c r="AN36" s="14">
        <f>'Wyn ucz Ang'!AN34</f>
        <v>1</v>
      </c>
      <c r="AO36" s="14">
        <f>'Wyn ucz Ang'!AO34</f>
        <v>0</v>
      </c>
      <c r="AP36" s="14">
        <f>'Wyn ucz Ang'!AP34</f>
        <v>1</v>
      </c>
      <c r="AQ36" s="14">
        <f t="shared" si="5"/>
        <v>29</v>
      </c>
      <c r="AR36" s="15">
        <f>AQ36/'ANAL_UCZ JPOL_MAT'!$D$1</f>
        <v>0.7073170731707317</v>
      </c>
      <c r="AS36" s="7" t="str">
        <f t="shared" si="2"/>
        <v>Łatwy</v>
      </c>
      <c r="AT36" s="8" t="str">
        <f t="shared" si="3"/>
        <v>Zadawalającym</v>
      </c>
      <c r="AU36" s="14">
        <v>36</v>
      </c>
      <c r="AV36" s="14">
        <f t="shared" si="0"/>
        <v>1</v>
      </c>
    </row>
    <row r="37" spans="1:48" ht="35.25" customHeight="1">
      <c r="A37" s="14" t="str">
        <f>'Wyniki ucz'!A35</f>
        <v>B10</v>
      </c>
      <c r="B37" s="14" t="str">
        <f>'Wyniki ucz'!B35</f>
        <v>SP-Y1-152</v>
      </c>
      <c r="C37" s="14">
        <f>'Wyn ucz Ang'!C35</f>
        <v>1</v>
      </c>
      <c r="D37" s="14">
        <f>'Wyn ucz Ang'!D35</f>
        <v>1</v>
      </c>
      <c r="E37" s="14">
        <f>'Wyn ucz Ang'!E35</f>
        <v>1</v>
      </c>
      <c r="F37" s="14">
        <f>'Wyn ucz Ang'!F35</f>
        <v>1</v>
      </c>
      <c r="G37" s="14">
        <f>'Wyn ucz Ang'!G35</f>
        <v>1</v>
      </c>
      <c r="H37" s="14">
        <f>'Wyn ucz Ang'!H35</f>
        <v>1</v>
      </c>
      <c r="I37" s="14">
        <f>'Wyn ucz Ang'!I35</f>
        <v>1</v>
      </c>
      <c r="J37" s="14">
        <f>'Wyn ucz Ang'!J35</f>
        <v>1</v>
      </c>
      <c r="K37" s="14">
        <f>'Wyn ucz Ang'!K35</f>
        <v>1</v>
      </c>
      <c r="L37" s="14">
        <f>'Wyn ucz Ang'!L35</f>
        <v>1</v>
      </c>
      <c r="M37" s="14">
        <f>'Wyn ucz Ang'!M35</f>
        <v>1</v>
      </c>
      <c r="N37" s="14">
        <f>'Wyn ucz Ang'!N35</f>
        <v>1</v>
      </c>
      <c r="O37" s="14">
        <f>'Wyn ucz Ang'!O35</f>
        <v>1</v>
      </c>
      <c r="P37" s="14">
        <f>'Wyn ucz Ang'!P35</f>
        <v>1</v>
      </c>
      <c r="Q37" s="14">
        <f>'Wyn ucz Ang'!Q35</f>
        <v>1</v>
      </c>
      <c r="R37" s="14">
        <f>'Wyn ucz Ang'!R35</f>
        <v>1</v>
      </c>
      <c r="S37" s="14">
        <f>'Wyn ucz Ang'!S35</f>
        <v>1</v>
      </c>
      <c r="T37" s="14">
        <f>'Wyn ucz Ang'!T35</f>
        <v>1</v>
      </c>
      <c r="U37" s="14">
        <f>'Wyn ucz Ang'!U35</f>
        <v>1</v>
      </c>
      <c r="V37" s="14">
        <f>'Wyn ucz Ang'!V35</f>
        <v>1</v>
      </c>
      <c r="W37" s="14">
        <f>'Wyn ucz Ang'!W35</f>
        <v>1</v>
      </c>
      <c r="X37" s="14">
        <f>'Wyn ucz Ang'!X35</f>
        <v>1</v>
      </c>
      <c r="Y37" s="14">
        <f>'Wyn ucz Ang'!Y35</f>
        <v>1</v>
      </c>
      <c r="Z37" s="14">
        <f>'Wyn ucz Ang'!Z35</f>
        <v>1</v>
      </c>
      <c r="AA37" s="14">
        <f>'Wyn ucz Ang'!AA35</f>
        <v>1</v>
      </c>
      <c r="AB37" s="14">
        <f>'Wyn ucz Ang'!AB35</f>
        <v>1</v>
      </c>
      <c r="AC37" s="14">
        <f>'Wyn ucz Ang'!AC35</f>
        <v>1</v>
      </c>
      <c r="AD37" s="14">
        <f>'Wyn ucz Ang'!AD35</f>
        <v>1</v>
      </c>
      <c r="AE37" s="14">
        <f>'Wyn ucz Ang'!AE35</f>
        <v>1</v>
      </c>
      <c r="AF37" s="14">
        <f>'Wyn ucz Ang'!AF35</f>
        <v>1</v>
      </c>
      <c r="AG37" s="14">
        <f>'Wyn ucz Ang'!AG35</f>
        <v>1</v>
      </c>
      <c r="AH37" s="14">
        <f>'Wyn ucz Ang'!AH35</f>
        <v>1</v>
      </c>
      <c r="AI37" s="14">
        <f>'Wyn ucz Ang'!AI35</f>
        <v>1</v>
      </c>
      <c r="AJ37" s="14">
        <f>'Wyn ucz Ang'!AJ35</f>
        <v>1</v>
      </c>
      <c r="AK37" s="14">
        <f>'Wyn ucz Ang'!AK35</f>
        <v>1</v>
      </c>
      <c r="AL37" s="14">
        <f>'Wyn ucz Ang'!AL35</f>
        <v>1</v>
      </c>
      <c r="AM37" s="14">
        <f>'Wyn ucz Ang'!AM35</f>
        <v>1</v>
      </c>
      <c r="AN37" s="14">
        <f>'Wyn ucz Ang'!AN35</f>
        <v>1</v>
      </c>
      <c r="AO37" s="14">
        <f>'Wyn ucz Ang'!AO35</f>
        <v>1</v>
      </c>
      <c r="AP37" s="14">
        <f>'Wyn ucz Ang'!AP35</f>
        <v>1</v>
      </c>
      <c r="AQ37" s="14">
        <f t="shared" si="5"/>
        <v>40</v>
      </c>
      <c r="AR37" s="15">
        <f>AQ37/'ANAL_UCZ JPOL_MAT'!$D$1</f>
        <v>0.975609756097561</v>
      </c>
      <c r="AS37" s="7" t="str">
        <f t="shared" si="2"/>
        <v>Bardzo łatwy</v>
      </c>
      <c r="AT37" s="8" t="str">
        <f t="shared" si="3"/>
        <v>Bardzo dobrym</v>
      </c>
      <c r="AU37" s="14">
        <v>37</v>
      </c>
      <c r="AV37" s="14">
        <f t="shared" si="0"/>
        <v>5</v>
      </c>
    </row>
    <row r="38" spans="1:48" ht="35.25" customHeight="1">
      <c r="A38" s="14" t="str">
        <f>'Wyniki ucz'!A36</f>
        <v>B11</v>
      </c>
      <c r="B38" s="14" t="str">
        <f>'Wyniki ucz'!B36</f>
        <v>SP-Y1-152</v>
      </c>
      <c r="C38" s="14">
        <f>'Wyn ucz Ang'!C36</f>
        <v>1</v>
      </c>
      <c r="D38" s="14">
        <f>'Wyn ucz Ang'!D36</f>
        <v>1</v>
      </c>
      <c r="E38" s="14">
        <f>'Wyn ucz Ang'!E36</f>
        <v>1</v>
      </c>
      <c r="F38" s="14">
        <f>'Wyn ucz Ang'!F36</f>
        <v>1</v>
      </c>
      <c r="G38" s="14">
        <f>'Wyn ucz Ang'!G36</f>
        <v>1</v>
      </c>
      <c r="H38" s="14">
        <f>'Wyn ucz Ang'!H36</f>
        <v>1</v>
      </c>
      <c r="I38" s="14">
        <f>'Wyn ucz Ang'!I36</f>
        <v>1</v>
      </c>
      <c r="J38" s="14">
        <f>'Wyn ucz Ang'!J36</f>
        <v>1</v>
      </c>
      <c r="K38" s="14">
        <f>'Wyn ucz Ang'!K36</f>
        <v>1</v>
      </c>
      <c r="L38" s="14">
        <f>'Wyn ucz Ang'!L36</f>
        <v>1</v>
      </c>
      <c r="M38" s="14">
        <f>'Wyn ucz Ang'!M36</f>
        <v>1</v>
      </c>
      <c r="N38" s="14">
        <f>'Wyn ucz Ang'!N36</f>
        <v>1</v>
      </c>
      <c r="O38" s="14">
        <f>'Wyn ucz Ang'!O36</f>
        <v>1</v>
      </c>
      <c r="P38" s="14">
        <f>'Wyn ucz Ang'!P36</f>
        <v>1</v>
      </c>
      <c r="Q38" s="14">
        <f>'Wyn ucz Ang'!Q36</f>
        <v>1</v>
      </c>
      <c r="R38" s="14">
        <f>'Wyn ucz Ang'!R36</f>
        <v>1</v>
      </c>
      <c r="S38" s="14">
        <f>'Wyn ucz Ang'!S36</f>
        <v>1</v>
      </c>
      <c r="T38" s="14">
        <f>'Wyn ucz Ang'!T36</f>
        <v>1</v>
      </c>
      <c r="U38" s="14">
        <f>'Wyn ucz Ang'!U36</f>
        <v>1</v>
      </c>
      <c r="V38" s="14">
        <f>'Wyn ucz Ang'!V36</f>
        <v>1</v>
      </c>
      <c r="W38" s="14">
        <f>'Wyn ucz Ang'!W36</f>
        <v>1</v>
      </c>
      <c r="X38" s="14">
        <f>'Wyn ucz Ang'!X36</f>
        <v>1</v>
      </c>
      <c r="Y38" s="14">
        <f>'Wyn ucz Ang'!Y36</f>
        <v>1</v>
      </c>
      <c r="Z38" s="14">
        <f>'Wyn ucz Ang'!Z36</f>
        <v>1</v>
      </c>
      <c r="AA38" s="14">
        <f>'Wyn ucz Ang'!AA36</f>
        <v>1</v>
      </c>
      <c r="AB38" s="14">
        <f>'Wyn ucz Ang'!AB36</f>
        <v>1</v>
      </c>
      <c r="AC38" s="14">
        <f>'Wyn ucz Ang'!AC36</f>
        <v>1</v>
      </c>
      <c r="AD38" s="14">
        <f>'Wyn ucz Ang'!AD36</f>
        <v>1</v>
      </c>
      <c r="AE38" s="14">
        <f>'Wyn ucz Ang'!AE36</f>
        <v>1</v>
      </c>
      <c r="AF38" s="14">
        <f>'Wyn ucz Ang'!AF36</f>
        <v>1</v>
      </c>
      <c r="AG38" s="14">
        <f>'Wyn ucz Ang'!AG36</f>
        <v>1</v>
      </c>
      <c r="AH38" s="14">
        <f>'Wyn ucz Ang'!AH36</f>
        <v>1</v>
      </c>
      <c r="AI38" s="14">
        <f>'Wyn ucz Ang'!AI36</f>
        <v>1</v>
      </c>
      <c r="AJ38" s="14">
        <f>'Wyn ucz Ang'!AJ36</f>
        <v>1</v>
      </c>
      <c r="AK38" s="14">
        <f>'Wyn ucz Ang'!AK36</f>
        <v>1</v>
      </c>
      <c r="AL38" s="14">
        <f>'Wyn ucz Ang'!AL36</f>
        <v>1</v>
      </c>
      <c r="AM38" s="14">
        <f>'Wyn ucz Ang'!AM36</f>
        <v>1</v>
      </c>
      <c r="AN38" s="14">
        <f>'Wyn ucz Ang'!AN36</f>
        <v>1</v>
      </c>
      <c r="AO38" s="14">
        <f>'Wyn ucz Ang'!AO36</f>
        <v>1</v>
      </c>
      <c r="AP38" s="14">
        <f>'Wyn ucz Ang'!AP36</f>
        <v>1</v>
      </c>
      <c r="AQ38" s="14">
        <f t="shared" si="5"/>
        <v>40</v>
      </c>
      <c r="AR38" s="15">
        <f>AQ38/'ANAL_UCZ JPOL_MAT'!$D$1</f>
        <v>0.975609756097561</v>
      </c>
      <c r="AS38" s="7" t="str">
        <f t="shared" si="2"/>
        <v>Bardzo łatwy</v>
      </c>
      <c r="AT38" s="8" t="str">
        <f t="shared" si="3"/>
        <v>Bardzo dobrym</v>
      </c>
      <c r="AU38" s="14">
        <v>38</v>
      </c>
      <c r="AV38" s="14">
        <f t="shared" si="0"/>
        <v>5</v>
      </c>
    </row>
    <row r="39" spans="1:48" ht="35.25" customHeight="1">
      <c r="A39" s="14" t="str">
        <f>'Wyniki ucz'!A37</f>
        <v>B12</v>
      </c>
      <c r="B39" s="14" t="str">
        <f>'Wyniki ucz'!B37</f>
        <v>SP-X1-152</v>
      </c>
      <c r="C39" s="14">
        <f>'Wyn ucz Ang'!C37</f>
        <v>1</v>
      </c>
      <c r="D39" s="14">
        <f>'Wyn ucz Ang'!D37</f>
        <v>1</v>
      </c>
      <c r="E39" s="14">
        <f>'Wyn ucz Ang'!E37</f>
        <v>1</v>
      </c>
      <c r="F39" s="14">
        <f>'Wyn ucz Ang'!F37</f>
        <v>1</v>
      </c>
      <c r="G39" s="14">
        <f>'Wyn ucz Ang'!G37</f>
        <v>1</v>
      </c>
      <c r="H39" s="14">
        <f>'Wyn ucz Ang'!H37</f>
        <v>1</v>
      </c>
      <c r="I39" s="14">
        <f>'Wyn ucz Ang'!I37</f>
        <v>1</v>
      </c>
      <c r="J39" s="14">
        <f>'Wyn ucz Ang'!J37</f>
        <v>1</v>
      </c>
      <c r="K39" s="14">
        <f>'Wyn ucz Ang'!K37</f>
        <v>0</v>
      </c>
      <c r="L39" s="14">
        <f>'Wyn ucz Ang'!L37</f>
        <v>0</v>
      </c>
      <c r="M39" s="14">
        <f>'Wyn ucz Ang'!M37</f>
        <v>0</v>
      </c>
      <c r="N39" s="14">
        <f>'Wyn ucz Ang'!N37</f>
        <v>0</v>
      </c>
      <c r="O39" s="14">
        <f>'Wyn ucz Ang'!O37</f>
        <v>1</v>
      </c>
      <c r="P39" s="14">
        <f>'Wyn ucz Ang'!P37</f>
        <v>1</v>
      </c>
      <c r="Q39" s="14">
        <f>'Wyn ucz Ang'!Q37</f>
        <v>1</v>
      </c>
      <c r="R39" s="14">
        <f>'Wyn ucz Ang'!R37</f>
        <v>1</v>
      </c>
      <c r="S39" s="14">
        <f>'Wyn ucz Ang'!S37</f>
        <v>1</v>
      </c>
      <c r="T39" s="14">
        <f>'Wyn ucz Ang'!T37</f>
        <v>1</v>
      </c>
      <c r="U39" s="14">
        <f>'Wyn ucz Ang'!U37</f>
        <v>1</v>
      </c>
      <c r="V39" s="14">
        <f>'Wyn ucz Ang'!V37</f>
        <v>1</v>
      </c>
      <c r="W39" s="14">
        <f>'Wyn ucz Ang'!W37</f>
        <v>1</v>
      </c>
      <c r="X39" s="14">
        <f>'Wyn ucz Ang'!X37</f>
        <v>1</v>
      </c>
      <c r="Y39" s="14">
        <f>'Wyn ucz Ang'!Y37</f>
        <v>1</v>
      </c>
      <c r="Z39" s="14">
        <f>'Wyn ucz Ang'!Z37</f>
        <v>1</v>
      </c>
      <c r="AA39" s="14">
        <f>'Wyn ucz Ang'!AA37</f>
        <v>1</v>
      </c>
      <c r="AB39" s="14">
        <f>'Wyn ucz Ang'!AB37</f>
        <v>1</v>
      </c>
      <c r="AC39" s="14">
        <f>'Wyn ucz Ang'!AC37</f>
        <v>1</v>
      </c>
      <c r="AD39" s="14">
        <f>'Wyn ucz Ang'!AD37</f>
        <v>1</v>
      </c>
      <c r="AE39" s="14">
        <f>'Wyn ucz Ang'!AE37</f>
        <v>0</v>
      </c>
      <c r="AF39" s="14">
        <f>'Wyn ucz Ang'!AF37</f>
        <v>1</v>
      </c>
      <c r="AG39" s="14">
        <f>'Wyn ucz Ang'!AG37</f>
        <v>1</v>
      </c>
      <c r="AH39" s="14">
        <f>'Wyn ucz Ang'!AH37</f>
        <v>1</v>
      </c>
      <c r="AI39" s="14">
        <f>'Wyn ucz Ang'!AI37</f>
        <v>1</v>
      </c>
      <c r="AJ39" s="14">
        <f>'Wyn ucz Ang'!AJ37</f>
        <v>1</v>
      </c>
      <c r="AK39" s="14">
        <f>'Wyn ucz Ang'!AK37</f>
        <v>1</v>
      </c>
      <c r="AL39" s="14">
        <f>'Wyn ucz Ang'!AL37</f>
        <v>1</v>
      </c>
      <c r="AM39" s="14">
        <f>'Wyn ucz Ang'!AM37</f>
        <v>1</v>
      </c>
      <c r="AN39" s="14">
        <f>'Wyn ucz Ang'!AN37</f>
        <v>1</v>
      </c>
      <c r="AO39" s="14">
        <f>'Wyn ucz Ang'!AO37</f>
        <v>1</v>
      </c>
      <c r="AP39" s="14">
        <f>'Wyn ucz Ang'!AP37</f>
        <v>0</v>
      </c>
      <c r="AQ39" s="14">
        <f t="shared" si="5"/>
        <v>34</v>
      </c>
      <c r="AR39" s="15">
        <f>AQ39/'ANAL_UCZ JPOL_MAT'!$D$1</f>
        <v>0.8292682926829268</v>
      </c>
      <c r="AS39" s="7" t="str">
        <f t="shared" si="2"/>
        <v>Łatwy</v>
      </c>
      <c r="AT39" s="8" t="str">
        <f t="shared" si="3"/>
        <v>Dobrym</v>
      </c>
      <c r="AU39" s="14">
        <v>39</v>
      </c>
      <c r="AV39" s="14">
        <f t="shared" si="0"/>
        <v>11</v>
      </c>
    </row>
    <row r="40" spans="1:48" ht="35.25" customHeight="1">
      <c r="A40" s="14" t="str">
        <f>'Wyniki ucz'!A38</f>
        <v>B13</v>
      </c>
      <c r="B40" s="14" t="str">
        <f>'Wyniki ucz'!B38</f>
        <v>SP-Y1-152</v>
      </c>
      <c r="C40" s="14">
        <f>'Wyn ucz Ang'!C38</f>
        <v>1</v>
      </c>
      <c r="D40" s="14">
        <f>'Wyn ucz Ang'!D38</f>
        <v>0</v>
      </c>
      <c r="E40" s="14">
        <f>'Wyn ucz Ang'!E38</f>
        <v>1</v>
      </c>
      <c r="F40" s="14">
        <f>'Wyn ucz Ang'!F38</f>
        <v>1</v>
      </c>
      <c r="G40" s="14">
        <f>'Wyn ucz Ang'!G38</f>
        <v>1</v>
      </c>
      <c r="H40" s="14">
        <f>'Wyn ucz Ang'!H38</f>
        <v>1</v>
      </c>
      <c r="I40" s="14">
        <f>'Wyn ucz Ang'!I38</f>
        <v>1</v>
      </c>
      <c r="J40" s="14">
        <f>'Wyn ucz Ang'!J38</f>
        <v>1</v>
      </c>
      <c r="K40" s="14">
        <f>'Wyn ucz Ang'!K38</f>
        <v>1</v>
      </c>
      <c r="L40" s="14">
        <f>'Wyn ucz Ang'!L38</f>
        <v>1</v>
      </c>
      <c r="M40" s="14">
        <f>'Wyn ucz Ang'!M38</f>
        <v>1</v>
      </c>
      <c r="N40" s="14">
        <f>'Wyn ucz Ang'!N38</f>
        <v>1</v>
      </c>
      <c r="O40" s="14">
        <f>'Wyn ucz Ang'!O38</f>
        <v>1</v>
      </c>
      <c r="P40" s="14">
        <f>'Wyn ucz Ang'!P38</f>
        <v>0</v>
      </c>
      <c r="Q40" s="14">
        <f>'Wyn ucz Ang'!Q38</f>
        <v>1</v>
      </c>
      <c r="R40" s="14">
        <f>'Wyn ucz Ang'!R38</f>
        <v>0</v>
      </c>
      <c r="S40" s="14">
        <f>'Wyn ucz Ang'!S38</f>
        <v>1</v>
      </c>
      <c r="T40" s="14">
        <f>'Wyn ucz Ang'!T38</f>
        <v>1</v>
      </c>
      <c r="U40" s="14">
        <f>'Wyn ucz Ang'!U38</f>
        <v>1</v>
      </c>
      <c r="V40" s="14">
        <f>'Wyn ucz Ang'!V38</f>
        <v>1</v>
      </c>
      <c r="W40" s="14">
        <f>'Wyn ucz Ang'!W38</f>
        <v>1</v>
      </c>
      <c r="X40" s="14">
        <f>'Wyn ucz Ang'!X38</f>
        <v>1</v>
      </c>
      <c r="Y40" s="14">
        <f>'Wyn ucz Ang'!Y38</f>
        <v>1</v>
      </c>
      <c r="Z40" s="14">
        <f>'Wyn ucz Ang'!Z38</f>
        <v>1</v>
      </c>
      <c r="AA40" s="14">
        <f>'Wyn ucz Ang'!AA38</f>
        <v>1</v>
      </c>
      <c r="AB40" s="14">
        <f>'Wyn ucz Ang'!AB38</f>
        <v>1</v>
      </c>
      <c r="AC40" s="14">
        <f>'Wyn ucz Ang'!AC38</f>
        <v>0</v>
      </c>
      <c r="AD40" s="14">
        <f>'Wyn ucz Ang'!AD38</f>
        <v>1</v>
      </c>
      <c r="AE40" s="14">
        <f>'Wyn ucz Ang'!AE38</f>
        <v>1</v>
      </c>
      <c r="AF40" s="14">
        <f>'Wyn ucz Ang'!AF38</f>
        <v>0</v>
      </c>
      <c r="AG40" s="14">
        <f>'Wyn ucz Ang'!AG38</f>
        <v>1</v>
      </c>
      <c r="AH40" s="14">
        <f>'Wyn ucz Ang'!AH38</f>
        <v>1</v>
      </c>
      <c r="AI40" s="14">
        <f>'Wyn ucz Ang'!AI38</f>
        <v>1</v>
      </c>
      <c r="AJ40" s="14">
        <f>'Wyn ucz Ang'!AJ38</f>
        <v>0</v>
      </c>
      <c r="AK40" s="14">
        <f>'Wyn ucz Ang'!AK38</f>
        <v>1</v>
      </c>
      <c r="AL40" s="14">
        <f>'Wyn ucz Ang'!AL38</f>
        <v>1</v>
      </c>
      <c r="AM40" s="14">
        <f>'Wyn ucz Ang'!AM38</f>
        <v>1</v>
      </c>
      <c r="AN40" s="14">
        <f>'Wyn ucz Ang'!AN38</f>
        <v>1</v>
      </c>
      <c r="AO40" s="14">
        <f>'Wyn ucz Ang'!AO38</f>
        <v>1</v>
      </c>
      <c r="AP40" s="14">
        <f>'Wyn ucz Ang'!AP38</f>
        <v>1</v>
      </c>
      <c r="AQ40" s="14">
        <f t="shared" si="5"/>
        <v>34</v>
      </c>
      <c r="AR40" s="15">
        <f>AQ40/'ANAL_UCZ JPOL_MAT'!$D$1</f>
        <v>0.8292682926829268</v>
      </c>
      <c r="AS40" s="7" t="str">
        <f t="shared" si="2"/>
        <v>Łatwy</v>
      </c>
      <c r="AT40" s="8" t="str">
        <f t="shared" si="3"/>
        <v>Dobrym</v>
      </c>
      <c r="AU40" s="14">
        <v>40</v>
      </c>
      <c r="AV40" s="14">
        <f t="shared" si="0"/>
        <v>15</v>
      </c>
    </row>
    <row r="41" spans="1:46" ht="35.25" customHeight="1">
      <c r="A41" s="14" t="str">
        <f>'Wyniki ucz'!A39</f>
        <v>B15</v>
      </c>
      <c r="B41" s="14" t="str">
        <f>'Wyniki ucz'!B39</f>
        <v>SP-X1-152</v>
      </c>
      <c r="C41" s="14">
        <f>'Wyn ucz Ang'!C39</f>
        <v>1</v>
      </c>
      <c r="D41" s="14">
        <f>'Wyn ucz Ang'!D39</f>
        <v>1</v>
      </c>
      <c r="E41" s="14">
        <f>'Wyn ucz Ang'!E39</f>
        <v>1</v>
      </c>
      <c r="F41" s="14">
        <f>'Wyn ucz Ang'!F39</f>
        <v>0</v>
      </c>
      <c r="G41" s="14">
        <f>'Wyn ucz Ang'!G39</f>
        <v>0</v>
      </c>
      <c r="H41" s="14">
        <f>'Wyn ucz Ang'!H39</f>
        <v>0</v>
      </c>
      <c r="I41" s="14">
        <f>'Wyn ucz Ang'!I39</f>
        <v>0</v>
      </c>
      <c r="J41" s="14">
        <f>'Wyn ucz Ang'!J39</f>
        <v>1</v>
      </c>
      <c r="K41" s="14">
        <f>'Wyn ucz Ang'!K39</f>
        <v>0</v>
      </c>
      <c r="L41" s="14">
        <f>'Wyn ucz Ang'!L39</f>
        <v>0</v>
      </c>
      <c r="M41" s="14">
        <f>'Wyn ucz Ang'!M39</f>
        <v>1</v>
      </c>
      <c r="N41" s="14">
        <f>'Wyn ucz Ang'!N39</f>
        <v>0</v>
      </c>
      <c r="O41" s="14">
        <f>'Wyn ucz Ang'!O39</f>
        <v>0</v>
      </c>
      <c r="P41" s="14">
        <f>'Wyn ucz Ang'!P39</f>
        <v>0</v>
      </c>
      <c r="Q41" s="14">
        <f>'Wyn ucz Ang'!Q39</f>
        <v>1</v>
      </c>
      <c r="R41" s="14">
        <f>'Wyn ucz Ang'!R39</f>
        <v>0</v>
      </c>
      <c r="S41" s="14">
        <f>'Wyn ucz Ang'!S39</f>
        <v>0</v>
      </c>
      <c r="T41" s="14">
        <f>'Wyn ucz Ang'!T39</f>
        <v>0</v>
      </c>
      <c r="U41" s="14">
        <f>'Wyn ucz Ang'!U39</f>
        <v>0</v>
      </c>
      <c r="V41" s="14">
        <f>'Wyn ucz Ang'!V39</f>
        <v>0</v>
      </c>
      <c r="W41" s="14">
        <f>'Wyn ucz Ang'!W39</f>
        <v>1</v>
      </c>
      <c r="X41" s="14">
        <f>'Wyn ucz Ang'!X39</f>
        <v>0</v>
      </c>
      <c r="Y41" s="14">
        <f>'Wyn ucz Ang'!Y39</f>
        <v>0</v>
      </c>
      <c r="Z41" s="14">
        <f>'Wyn ucz Ang'!Z39</f>
        <v>1</v>
      </c>
      <c r="AA41" s="14">
        <f>'Wyn ucz Ang'!AA39</f>
        <v>0</v>
      </c>
      <c r="AB41" s="14">
        <f>'Wyn ucz Ang'!AB39</f>
        <v>1</v>
      </c>
      <c r="AC41" s="14">
        <f>'Wyn ucz Ang'!AC39</f>
        <v>0</v>
      </c>
      <c r="AD41" s="14">
        <f>'Wyn ucz Ang'!AD39</f>
        <v>0</v>
      </c>
      <c r="AE41" s="14">
        <f>'Wyn ucz Ang'!AE39</f>
        <v>0</v>
      </c>
      <c r="AF41" s="14">
        <f>'Wyn ucz Ang'!AF39</f>
        <v>0</v>
      </c>
      <c r="AG41" s="14">
        <f>'Wyn ucz Ang'!AG39</f>
        <v>0</v>
      </c>
      <c r="AH41" s="14">
        <f>'Wyn ucz Ang'!AH39</f>
        <v>0</v>
      </c>
      <c r="AI41" s="14">
        <f>'Wyn ucz Ang'!AI39</f>
        <v>1</v>
      </c>
      <c r="AJ41" s="14">
        <f>'Wyn ucz Ang'!AJ39</f>
        <v>1</v>
      </c>
      <c r="AK41" s="14">
        <f>'Wyn ucz Ang'!AK39</f>
        <v>0</v>
      </c>
      <c r="AL41" s="14">
        <f>'Wyn ucz Ang'!AL39</f>
        <v>0</v>
      </c>
      <c r="AM41" s="14">
        <f>'Wyn ucz Ang'!AM39</f>
        <v>0</v>
      </c>
      <c r="AN41" s="14">
        <f>'Wyn ucz Ang'!AN39</f>
        <v>0</v>
      </c>
      <c r="AO41" s="14">
        <f>'Wyn ucz Ang'!AO39</f>
        <v>1</v>
      </c>
      <c r="AP41" s="14">
        <f>'Wyn ucz Ang'!AP39</f>
        <v>0</v>
      </c>
      <c r="AQ41" s="14">
        <f t="shared" si="5"/>
        <v>12</v>
      </c>
      <c r="AR41" s="15">
        <f>AQ41/'ANAL_UCZ JPOL_MAT'!$D$1</f>
        <v>0.2926829268292683</v>
      </c>
      <c r="AS41" s="7" t="str">
        <f t="shared" si="2"/>
        <v>Trudny</v>
      </c>
      <c r="AT41" s="8" t="str">
        <f t="shared" si="3"/>
        <v>Niskim</v>
      </c>
    </row>
    <row r="42" spans="1:46" ht="35.25" customHeight="1">
      <c r="A42" s="14" t="str">
        <f>'Wyniki ucz'!A40</f>
        <v>B16</v>
      </c>
      <c r="B42" s="14" t="str">
        <f>'Wyniki ucz'!B40</f>
        <v>SP-X1-152</v>
      </c>
      <c r="C42" s="14">
        <f>'Wyn ucz Ang'!C40</f>
        <v>1</v>
      </c>
      <c r="D42" s="14">
        <f>'Wyn ucz Ang'!D40</f>
        <v>1</v>
      </c>
      <c r="E42" s="14">
        <f>'Wyn ucz Ang'!E40</f>
        <v>1</v>
      </c>
      <c r="F42" s="14">
        <f>'Wyn ucz Ang'!F40</f>
        <v>1</v>
      </c>
      <c r="G42" s="14">
        <f>'Wyn ucz Ang'!G40</f>
        <v>1</v>
      </c>
      <c r="H42" s="14">
        <f>'Wyn ucz Ang'!H40</f>
        <v>1</v>
      </c>
      <c r="I42" s="14">
        <f>'Wyn ucz Ang'!I40</f>
        <v>1</v>
      </c>
      <c r="J42" s="14">
        <f>'Wyn ucz Ang'!J40</f>
        <v>1</v>
      </c>
      <c r="K42" s="14">
        <f>'Wyn ucz Ang'!K40</f>
        <v>1</v>
      </c>
      <c r="L42" s="14">
        <f>'Wyn ucz Ang'!L40</f>
        <v>1</v>
      </c>
      <c r="M42" s="14">
        <f>'Wyn ucz Ang'!M40</f>
        <v>1</v>
      </c>
      <c r="N42" s="14">
        <f>'Wyn ucz Ang'!N40</f>
        <v>0</v>
      </c>
      <c r="O42" s="14">
        <f>'Wyn ucz Ang'!O40</f>
        <v>1</v>
      </c>
      <c r="P42" s="14">
        <f>'Wyn ucz Ang'!P40</f>
        <v>1</v>
      </c>
      <c r="Q42" s="14">
        <f>'Wyn ucz Ang'!Q40</f>
        <v>1</v>
      </c>
      <c r="R42" s="14">
        <f>'Wyn ucz Ang'!R40</f>
        <v>1</v>
      </c>
      <c r="S42" s="14">
        <f>'Wyn ucz Ang'!S40</f>
        <v>1</v>
      </c>
      <c r="T42" s="14">
        <f>'Wyn ucz Ang'!T40</f>
        <v>1</v>
      </c>
      <c r="U42" s="14">
        <f>'Wyn ucz Ang'!U40</f>
        <v>1</v>
      </c>
      <c r="V42" s="14">
        <f>'Wyn ucz Ang'!V40</f>
        <v>1</v>
      </c>
      <c r="W42" s="14">
        <f>'Wyn ucz Ang'!W40</f>
        <v>1</v>
      </c>
      <c r="X42" s="14">
        <f>'Wyn ucz Ang'!X40</f>
        <v>1</v>
      </c>
      <c r="Y42" s="14">
        <f>'Wyn ucz Ang'!Y40</f>
        <v>1</v>
      </c>
      <c r="Z42" s="14">
        <f>'Wyn ucz Ang'!Z40</f>
        <v>1</v>
      </c>
      <c r="AA42" s="14">
        <f>'Wyn ucz Ang'!AA40</f>
        <v>1</v>
      </c>
      <c r="AB42" s="14">
        <f>'Wyn ucz Ang'!AB40</f>
        <v>1</v>
      </c>
      <c r="AC42" s="14">
        <f>'Wyn ucz Ang'!AC40</f>
        <v>1</v>
      </c>
      <c r="AD42" s="14">
        <f>'Wyn ucz Ang'!AD40</f>
        <v>0</v>
      </c>
      <c r="AE42" s="14">
        <f>'Wyn ucz Ang'!AE40</f>
        <v>0</v>
      </c>
      <c r="AF42" s="14">
        <f>'Wyn ucz Ang'!AF40</f>
        <v>0</v>
      </c>
      <c r="AG42" s="14">
        <f>'Wyn ucz Ang'!AG40</f>
        <v>0</v>
      </c>
      <c r="AH42" s="14">
        <f>'Wyn ucz Ang'!AH40</f>
        <v>0</v>
      </c>
      <c r="AI42" s="14">
        <f>'Wyn ucz Ang'!AI40</f>
        <v>1</v>
      </c>
      <c r="AJ42" s="14">
        <f>'Wyn ucz Ang'!AJ40</f>
        <v>1</v>
      </c>
      <c r="AK42" s="14">
        <f>'Wyn ucz Ang'!AK40</f>
        <v>1</v>
      </c>
      <c r="AL42" s="14">
        <f>'Wyn ucz Ang'!AL40</f>
        <v>0</v>
      </c>
      <c r="AM42" s="14">
        <f>'Wyn ucz Ang'!AM40</f>
        <v>1</v>
      </c>
      <c r="AN42" s="14">
        <f>'Wyn ucz Ang'!AN40</f>
        <v>1</v>
      </c>
      <c r="AO42" s="14">
        <f>'Wyn ucz Ang'!AO40</f>
        <v>1</v>
      </c>
      <c r="AP42" s="14">
        <f>'Wyn ucz Ang'!AP40</f>
        <v>1</v>
      </c>
      <c r="AQ42" s="14">
        <f t="shared" si="5"/>
        <v>33</v>
      </c>
      <c r="AR42" s="15">
        <f>AQ42/'ANAL_UCZ JPOL_MAT'!$D$1</f>
        <v>0.8048780487804879</v>
      </c>
      <c r="AS42" s="7" t="str">
        <f t="shared" si="2"/>
        <v>Łatwy</v>
      </c>
      <c r="AT42" s="8" t="str">
        <f t="shared" si="3"/>
        <v>Dobrym</v>
      </c>
    </row>
    <row r="43" spans="1:46" ht="35.25" customHeight="1">
      <c r="A43" s="14" t="str">
        <f>'Wyniki ucz'!A41</f>
        <v>B17</v>
      </c>
      <c r="B43" s="14" t="str">
        <f>'Wyniki ucz'!B41</f>
        <v>SP-Y1-152</v>
      </c>
      <c r="C43" s="14">
        <f>'Wyn ucz Ang'!C41</f>
        <v>1</v>
      </c>
      <c r="D43" s="14">
        <f>'Wyn ucz Ang'!D41</f>
        <v>1</v>
      </c>
      <c r="E43" s="14">
        <f>'Wyn ucz Ang'!E41</f>
        <v>1</v>
      </c>
      <c r="F43" s="14">
        <f>'Wyn ucz Ang'!F41</f>
        <v>0</v>
      </c>
      <c r="G43" s="14">
        <f>'Wyn ucz Ang'!G41</f>
        <v>0</v>
      </c>
      <c r="H43" s="14">
        <f>'Wyn ucz Ang'!H41</f>
        <v>0</v>
      </c>
      <c r="I43" s="14">
        <f>'Wyn ucz Ang'!I41</f>
        <v>0</v>
      </c>
      <c r="J43" s="14">
        <f>'Wyn ucz Ang'!J41</f>
        <v>0</v>
      </c>
      <c r="K43" s="14">
        <f>'Wyn ucz Ang'!K41</f>
        <v>0</v>
      </c>
      <c r="L43" s="14">
        <f>'Wyn ucz Ang'!L41</f>
        <v>0</v>
      </c>
      <c r="M43" s="14">
        <f>'Wyn ucz Ang'!M41</f>
        <v>0</v>
      </c>
      <c r="N43" s="14">
        <f>'Wyn ucz Ang'!N41</f>
        <v>0</v>
      </c>
      <c r="O43" s="14">
        <f>'Wyn ucz Ang'!O41</f>
        <v>0</v>
      </c>
      <c r="P43" s="14">
        <f>'Wyn ucz Ang'!P41</f>
        <v>1</v>
      </c>
      <c r="Q43" s="14">
        <f>'Wyn ucz Ang'!Q41</f>
        <v>0</v>
      </c>
      <c r="R43" s="14">
        <f>'Wyn ucz Ang'!R41</f>
        <v>0</v>
      </c>
      <c r="S43" s="14">
        <f>'Wyn ucz Ang'!S41</f>
        <v>0</v>
      </c>
      <c r="T43" s="14">
        <f>'Wyn ucz Ang'!T41</f>
        <v>1</v>
      </c>
      <c r="U43" s="14">
        <f>'Wyn ucz Ang'!U41</f>
        <v>0</v>
      </c>
      <c r="V43" s="14">
        <f>'Wyn ucz Ang'!V41</f>
        <v>1</v>
      </c>
      <c r="W43" s="14">
        <f>'Wyn ucz Ang'!W41</f>
        <v>1</v>
      </c>
      <c r="X43" s="14">
        <f>'Wyn ucz Ang'!X41</f>
        <v>0</v>
      </c>
      <c r="Y43" s="14">
        <f>'Wyn ucz Ang'!Y41</f>
        <v>1</v>
      </c>
      <c r="Z43" s="14">
        <f>'Wyn ucz Ang'!Z41</f>
        <v>1</v>
      </c>
      <c r="AA43" s="14">
        <f>'Wyn ucz Ang'!AA41</f>
        <v>1</v>
      </c>
      <c r="AB43" s="14">
        <f>'Wyn ucz Ang'!AB41</f>
        <v>1</v>
      </c>
      <c r="AC43" s="14">
        <f>'Wyn ucz Ang'!AC41</f>
        <v>0</v>
      </c>
      <c r="AD43" s="14">
        <f>'Wyn ucz Ang'!AD41</f>
        <v>0</v>
      </c>
      <c r="AE43" s="14">
        <f>'Wyn ucz Ang'!AE41</f>
        <v>0</v>
      </c>
      <c r="AF43" s="14">
        <f>'Wyn ucz Ang'!AF41</f>
        <v>1</v>
      </c>
      <c r="AG43" s="14">
        <f>'Wyn ucz Ang'!AG41</f>
        <v>0</v>
      </c>
      <c r="AH43" s="14">
        <f>'Wyn ucz Ang'!AH41</f>
        <v>0</v>
      </c>
      <c r="AI43" s="14">
        <f>'Wyn ucz Ang'!AI41</f>
        <v>1</v>
      </c>
      <c r="AJ43" s="14">
        <f>'Wyn ucz Ang'!AJ41</f>
        <v>0</v>
      </c>
      <c r="AK43" s="14">
        <f>'Wyn ucz Ang'!AK41</f>
        <v>1</v>
      </c>
      <c r="AL43" s="14">
        <f>'Wyn ucz Ang'!AL41</f>
        <v>0</v>
      </c>
      <c r="AM43" s="14">
        <f>'Wyn ucz Ang'!AM41</f>
        <v>1</v>
      </c>
      <c r="AN43" s="14">
        <f>'Wyn ucz Ang'!AN41</f>
        <v>0</v>
      </c>
      <c r="AO43" s="14">
        <f>'Wyn ucz Ang'!AO41</f>
        <v>1</v>
      </c>
      <c r="AP43" s="14">
        <f>'Wyn ucz Ang'!AP41</f>
        <v>1</v>
      </c>
      <c r="AQ43" s="14">
        <f t="shared" si="1"/>
        <v>17</v>
      </c>
      <c r="AR43" s="15">
        <f>AQ43/'ANAL_UCZ JPOL_MAT'!$D$1</f>
        <v>0.4146341463414634</v>
      </c>
      <c r="AS43" s="7" t="str">
        <f t="shared" si="2"/>
        <v>Trudny</v>
      </c>
      <c r="AT43" s="8" t="str">
        <f t="shared" si="3"/>
        <v>Niskim</v>
      </c>
    </row>
    <row r="44" spans="1:46" ht="35.25" customHeight="1">
      <c r="A44" s="14" t="str">
        <f>'Wyniki ucz'!A42</f>
        <v>B18</v>
      </c>
      <c r="B44" s="14" t="str">
        <f>'Wyniki ucz'!B42</f>
        <v>SP-X1-152</v>
      </c>
      <c r="C44" s="14">
        <f>'Wyn ucz Ang'!C42</f>
        <v>1</v>
      </c>
      <c r="D44" s="14">
        <f>'Wyn ucz Ang'!D42</f>
        <v>1</v>
      </c>
      <c r="E44" s="14">
        <f>'Wyn ucz Ang'!E42</f>
        <v>1</v>
      </c>
      <c r="F44" s="14">
        <f>'Wyn ucz Ang'!F42</f>
        <v>0</v>
      </c>
      <c r="G44" s="14">
        <f>'Wyn ucz Ang'!G42</f>
        <v>0</v>
      </c>
      <c r="H44" s="14">
        <f>'Wyn ucz Ang'!H42</f>
        <v>1</v>
      </c>
      <c r="I44" s="14">
        <f>'Wyn ucz Ang'!I42</f>
        <v>1</v>
      </c>
      <c r="J44" s="14">
        <f>'Wyn ucz Ang'!J42</f>
        <v>1</v>
      </c>
      <c r="K44" s="14">
        <f>'Wyn ucz Ang'!K42</f>
        <v>0</v>
      </c>
      <c r="L44" s="14">
        <f>'Wyn ucz Ang'!L42</f>
        <v>0</v>
      </c>
      <c r="M44" s="14">
        <f>'Wyn ucz Ang'!M42</f>
        <v>1</v>
      </c>
      <c r="N44" s="14">
        <f>'Wyn ucz Ang'!N42</f>
        <v>0</v>
      </c>
      <c r="O44" s="14">
        <f>'Wyn ucz Ang'!O42</f>
        <v>1</v>
      </c>
      <c r="P44" s="14">
        <f>'Wyn ucz Ang'!P42</f>
        <v>1</v>
      </c>
      <c r="Q44" s="14">
        <f>'Wyn ucz Ang'!Q42</f>
        <v>1</v>
      </c>
      <c r="R44" s="14">
        <f>'Wyn ucz Ang'!R42</f>
        <v>1</v>
      </c>
      <c r="S44" s="14">
        <f>'Wyn ucz Ang'!S42</f>
        <v>1</v>
      </c>
      <c r="T44" s="14">
        <f>'Wyn ucz Ang'!T42</f>
        <v>1</v>
      </c>
      <c r="U44" s="14">
        <f>'Wyn ucz Ang'!U42</f>
        <v>1</v>
      </c>
      <c r="V44" s="14">
        <f>'Wyn ucz Ang'!V42</f>
        <v>1</v>
      </c>
      <c r="W44" s="14">
        <f>'Wyn ucz Ang'!W42</f>
        <v>1</v>
      </c>
      <c r="X44" s="14">
        <f>'Wyn ucz Ang'!X42</f>
        <v>1</v>
      </c>
      <c r="Y44" s="14">
        <f>'Wyn ucz Ang'!Y42</f>
        <v>0</v>
      </c>
      <c r="Z44" s="14">
        <f>'Wyn ucz Ang'!Z42</f>
        <v>1</v>
      </c>
      <c r="AA44" s="14">
        <f>'Wyn ucz Ang'!AA42</f>
        <v>1</v>
      </c>
      <c r="AB44" s="14">
        <f>'Wyn ucz Ang'!AB42</f>
        <v>1</v>
      </c>
      <c r="AC44" s="14">
        <f>'Wyn ucz Ang'!AC42</f>
        <v>1</v>
      </c>
      <c r="AD44" s="14">
        <f>'Wyn ucz Ang'!AD42</f>
        <v>0</v>
      </c>
      <c r="AE44" s="14">
        <f>'Wyn ucz Ang'!AE42</f>
        <v>0</v>
      </c>
      <c r="AF44" s="14">
        <f>'Wyn ucz Ang'!AF42</f>
        <v>0</v>
      </c>
      <c r="AG44" s="14">
        <f>'Wyn ucz Ang'!AG42</f>
        <v>1</v>
      </c>
      <c r="AH44" s="14">
        <f>'Wyn ucz Ang'!AH42</f>
        <v>1</v>
      </c>
      <c r="AI44" s="14">
        <f>'Wyn ucz Ang'!AI42</f>
        <v>1</v>
      </c>
      <c r="AJ44" s="14">
        <f>'Wyn ucz Ang'!AJ42</f>
        <v>1</v>
      </c>
      <c r="AK44" s="14">
        <f>'Wyn ucz Ang'!AK42</f>
        <v>1</v>
      </c>
      <c r="AL44" s="14">
        <f>'Wyn ucz Ang'!AL42</f>
        <v>0</v>
      </c>
      <c r="AM44" s="14">
        <f>'Wyn ucz Ang'!AM42</f>
        <v>0</v>
      </c>
      <c r="AN44" s="14">
        <f>'Wyn ucz Ang'!AN42</f>
        <v>0</v>
      </c>
      <c r="AO44" s="14">
        <f>'Wyn ucz Ang'!AO42</f>
        <v>1</v>
      </c>
      <c r="AP44" s="14">
        <f>'Wyn ucz Ang'!AP42</f>
        <v>0</v>
      </c>
      <c r="AQ44" s="14">
        <f t="shared" si="1"/>
        <v>27</v>
      </c>
      <c r="AR44" s="15">
        <f>AQ44/'ANAL_UCZ JPOL_MAT'!$D$1</f>
        <v>0.6585365853658537</v>
      </c>
      <c r="AS44" s="7" t="str">
        <f t="shared" si="2"/>
        <v>Umiarkowanie trudny</v>
      </c>
      <c r="AT44" s="8" t="str">
        <f t="shared" si="3"/>
        <v>Niżej zadawalającym</v>
      </c>
    </row>
    <row r="45" spans="1:46" ht="35.25" customHeight="1">
      <c r="A45" s="14" t="str">
        <f>'Wyniki ucz'!A43</f>
        <v>B19</v>
      </c>
      <c r="B45" s="14" t="str">
        <f>'Wyniki ucz'!B43</f>
        <v>SP-Y1-152</v>
      </c>
      <c r="C45" s="14">
        <f>'Wyn ucz Ang'!C43</f>
        <v>1</v>
      </c>
      <c r="D45" s="14">
        <f>'Wyn ucz Ang'!D43</f>
        <v>1</v>
      </c>
      <c r="E45" s="14">
        <f>'Wyn ucz Ang'!E43</f>
        <v>1</v>
      </c>
      <c r="F45" s="14">
        <f>'Wyn ucz Ang'!F43</f>
        <v>0</v>
      </c>
      <c r="G45" s="14">
        <f>'Wyn ucz Ang'!G43</f>
        <v>0</v>
      </c>
      <c r="H45" s="14">
        <f>'Wyn ucz Ang'!H43</f>
        <v>1</v>
      </c>
      <c r="I45" s="14">
        <f>'Wyn ucz Ang'!I43</f>
        <v>1</v>
      </c>
      <c r="J45" s="14">
        <f>'Wyn ucz Ang'!J43</f>
        <v>1</v>
      </c>
      <c r="K45" s="14">
        <f>'Wyn ucz Ang'!K43</f>
        <v>1</v>
      </c>
      <c r="L45" s="14">
        <f>'Wyn ucz Ang'!L43</f>
        <v>1</v>
      </c>
      <c r="M45" s="14">
        <f>'Wyn ucz Ang'!M43</f>
        <v>1</v>
      </c>
      <c r="N45" s="14">
        <f>'Wyn ucz Ang'!N43</f>
        <v>1</v>
      </c>
      <c r="O45" s="14">
        <f>'Wyn ucz Ang'!O43</f>
        <v>1</v>
      </c>
      <c r="P45" s="14">
        <f>'Wyn ucz Ang'!P43</f>
        <v>1</v>
      </c>
      <c r="Q45" s="14">
        <f>'Wyn ucz Ang'!Q43</f>
        <v>1</v>
      </c>
      <c r="R45" s="14">
        <f>'Wyn ucz Ang'!R43</f>
        <v>1</v>
      </c>
      <c r="S45" s="14">
        <f>'Wyn ucz Ang'!S43</f>
        <v>1</v>
      </c>
      <c r="T45" s="14">
        <f>'Wyn ucz Ang'!T43</f>
        <v>1</v>
      </c>
      <c r="U45" s="14">
        <f>'Wyn ucz Ang'!U43</f>
        <v>1</v>
      </c>
      <c r="V45" s="14">
        <f>'Wyn ucz Ang'!V43</f>
        <v>1</v>
      </c>
      <c r="W45" s="14">
        <f>'Wyn ucz Ang'!W43</f>
        <v>1</v>
      </c>
      <c r="X45" s="14">
        <f>'Wyn ucz Ang'!X43</f>
        <v>1</v>
      </c>
      <c r="Y45" s="14">
        <f>'Wyn ucz Ang'!Y43</f>
        <v>1</v>
      </c>
      <c r="Z45" s="14">
        <f>'Wyn ucz Ang'!Z43</f>
        <v>1</v>
      </c>
      <c r="AA45" s="14">
        <f>'Wyn ucz Ang'!AA43</f>
        <v>1</v>
      </c>
      <c r="AB45" s="14">
        <f>'Wyn ucz Ang'!AB43</f>
        <v>1</v>
      </c>
      <c r="AC45" s="14">
        <f>'Wyn ucz Ang'!AC43</f>
        <v>1</v>
      </c>
      <c r="AD45" s="14">
        <f>'Wyn ucz Ang'!AD43</f>
        <v>1</v>
      </c>
      <c r="AE45" s="14">
        <f>'Wyn ucz Ang'!AE43</f>
        <v>0</v>
      </c>
      <c r="AF45" s="14">
        <f>'Wyn ucz Ang'!AF43</f>
        <v>1</v>
      </c>
      <c r="AG45" s="14">
        <f>'Wyn ucz Ang'!AG43</f>
        <v>1</v>
      </c>
      <c r="AH45" s="14">
        <f>'Wyn ucz Ang'!AH43</f>
        <v>1</v>
      </c>
      <c r="AI45" s="14">
        <f>'Wyn ucz Ang'!AI43</f>
        <v>1</v>
      </c>
      <c r="AJ45" s="14">
        <f>'Wyn ucz Ang'!AJ43</f>
        <v>1</v>
      </c>
      <c r="AK45" s="14">
        <f>'Wyn ucz Ang'!AK43</f>
        <v>1</v>
      </c>
      <c r="AL45" s="14">
        <f>'Wyn ucz Ang'!AL43</f>
        <v>1</v>
      </c>
      <c r="AM45" s="14">
        <f>'Wyn ucz Ang'!AM43</f>
        <v>1</v>
      </c>
      <c r="AN45" s="14">
        <f>'Wyn ucz Ang'!AN43</f>
        <v>1</v>
      </c>
      <c r="AO45" s="14">
        <f>'Wyn ucz Ang'!AO43</f>
        <v>1</v>
      </c>
      <c r="AP45" s="14">
        <f>'Wyn ucz Ang'!AP43</f>
        <v>1</v>
      </c>
      <c r="AQ45" s="14">
        <f t="shared" si="1"/>
        <v>37</v>
      </c>
      <c r="AR45" s="15">
        <f>AQ45/'ANAL_UCZ JPOL_MAT'!$D$1</f>
        <v>0.9024390243902439</v>
      </c>
      <c r="AS45" s="7" t="str">
        <f t="shared" si="2"/>
        <v>Bardzo łatwy</v>
      </c>
      <c r="AT45" s="8" t="str">
        <f t="shared" si="3"/>
        <v>Bardzo dobrym</v>
      </c>
    </row>
    <row r="46" spans="1:46" ht="35.25" customHeight="1">
      <c r="A46" s="14" t="str">
        <f>'Wyniki ucz'!A44</f>
        <v>B20</v>
      </c>
      <c r="B46" s="14" t="str">
        <f>'Wyniki ucz'!B44</f>
        <v>SP-X1-152</v>
      </c>
      <c r="C46" s="14">
        <f>'Wyn ucz Ang'!C44</f>
        <v>1</v>
      </c>
      <c r="D46" s="14">
        <f>'Wyn ucz Ang'!D44</f>
        <v>1</v>
      </c>
      <c r="E46" s="14">
        <f>'Wyn ucz Ang'!E44</f>
        <v>1</v>
      </c>
      <c r="F46" s="14">
        <f>'Wyn ucz Ang'!F44</f>
        <v>0</v>
      </c>
      <c r="G46" s="14">
        <f>'Wyn ucz Ang'!G44</f>
        <v>0</v>
      </c>
      <c r="H46" s="14">
        <f>'Wyn ucz Ang'!H44</f>
        <v>0</v>
      </c>
      <c r="I46" s="14">
        <f>'Wyn ucz Ang'!I44</f>
        <v>0</v>
      </c>
      <c r="J46" s="14">
        <f>'Wyn ucz Ang'!J44</f>
        <v>0</v>
      </c>
      <c r="K46" s="14">
        <f>'Wyn ucz Ang'!K44</f>
        <v>0</v>
      </c>
      <c r="L46" s="14">
        <f>'Wyn ucz Ang'!L44</f>
        <v>0</v>
      </c>
      <c r="M46" s="14">
        <f>'Wyn ucz Ang'!M44</f>
        <v>0</v>
      </c>
      <c r="N46" s="14">
        <f>'Wyn ucz Ang'!N44</f>
        <v>1</v>
      </c>
      <c r="O46" s="14">
        <f>'Wyn ucz Ang'!O44</f>
        <v>1</v>
      </c>
      <c r="P46" s="14">
        <f>'Wyn ucz Ang'!P44</f>
        <v>1</v>
      </c>
      <c r="Q46" s="14">
        <f>'Wyn ucz Ang'!Q44</f>
        <v>1</v>
      </c>
      <c r="R46" s="14">
        <f>'Wyn ucz Ang'!R44</f>
        <v>0</v>
      </c>
      <c r="S46" s="14">
        <f>'Wyn ucz Ang'!S44</f>
        <v>0</v>
      </c>
      <c r="T46" s="14">
        <f>'Wyn ucz Ang'!T44</f>
        <v>0</v>
      </c>
      <c r="U46" s="14">
        <f>'Wyn ucz Ang'!U44</f>
        <v>1</v>
      </c>
      <c r="V46" s="14">
        <f>'Wyn ucz Ang'!V44</f>
        <v>1</v>
      </c>
      <c r="W46" s="14">
        <f>'Wyn ucz Ang'!W44</f>
        <v>1</v>
      </c>
      <c r="X46" s="14">
        <f>'Wyn ucz Ang'!X44</f>
        <v>1</v>
      </c>
      <c r="Y46" s="14">
        <f>'Wyn ucz Ang'!Y44</f>
        <v>1</v>
      </c>
      <c r="Z46" s="14">
        <f>'Wyn ucz Ang'!Z44</f>
        <v>1</v>
      </c>
      <c r="AA46" s="14">
        <f>'Wyn ucz Ang'!AA44</f>
        <v>1</v>
      </c>
      <c r="AB46" s="14">
        <f>'Wyn ucz Ang'!AB44</f>
        <v>1</v>
      </c>
      <c r="AC46" s="14">
        <f>'Wyn ucz Ang'!AC44</f>
        <v>0</v>
      </c>
      <c r="AD46" s="14">
        <f>'Wyn ucz Ang'!AD44</f>
        <v>0</v>
      </c>
      <c r="AE46" s="14">
        <f>'Wyn ucz Ang'!AE44</f>
        <v>0</v>
      </c>
      <c r="AF46" s="14">
        <f>'Wyn ucz Ang'!AF44</f>
        <v>0</v>
      </c>
      <c r="AG46" s="14">
        <f>'Wyn ucz Ang'!AG44</f>
        <v>1</v>
      </c>
      <c r="AH46" s="14">
        <f>'Wyn ucz Ang'!AH44</f>
        <v>1</v>
      </c>
      <c r="AI46" s="14">
        <f>'Wyn ucz Ang'!AI44</f>
        <v>0</v>
      </c>
      <c r="AJ46" s="14">
        <f>'Wyn ucz Ang'!AJ44</f>
        <v>1</v>
      </c>
      <c r="AK46" s="14">
        <f>'Wyn ucz Ang'!AK44</f>
        <v>0</v>
      </c>
      <c r="AL46" s="14">
        <f>'Wyn ucz Ang'!AL44</f>
        <v>0</v>
      </c>
      <c r="AM46" s="14">
        <f>'Wyn ucz Ang'!AM44</f>
        <v>0</v>
      </c>
      <c r="AN46" s="14">
        <f>'Wyn ucz Ang'!AN44</f>
        <v>0</v>
      </c>
      <c r="AO46" s="14">
        <f>'Wyn ucz Ang'!AO44</f>
        <v>0</v>
      </c>
      <c r="AP46" s="14">
        <f>'Wyn ucz Ang'!AP44</f>
        <v>1</v>
      </c>
      <c r="AQ46" s="14">
        <f>SUM(C46:AP46)</f>
        <v>19</v>
      </c>
      <c r="AR46" s="15">
        <f>AQ46/'ANAL_UCZ JPOL_MAT'!$D$1</f>
        <v>0.4634146341463415</v>
      </c>
      <c r="AS46" s="7" t="str">
        <f t="shared" si="2"/>
        <v>Trudny</v>
      </c>
      <c r="AT46" s="8" t="str">
        <f t="shared" si="3"/>
        <v>Niskim</v>
      </c>
    </row>
    <row r="47" spans="1:46" ht="35.25" customHeight="1">
      <c r="A47" s="14" t="str">
        <f>'Wyniki ucz'!A45</f>
        <v>B21</v>
      </c>
      <c r="B47" s="14" t="str">
        <f>'Wyniki ucz'!B45</f>
        <v>SP-X1-152</v>
      </c>
      <c r="C47" s="14">
        <f>'Wyn ucz Ang'!C45</f>
        <v>1</v>
      </c>
      <c r="D47" s="14">
        <f>'Wyn ucz Ang'!D45</f>
        <v>1</v>
      </c>
      <c r="E47" s="14">
        <f>'Wyn ucz Ang'!E45</f>
        <v>1</v>
      </c>
      <c r="F47" s="14">
        <f>'Wyn ucz Ang'!F45</f>
        <v>1</v>
      </c>
      <c r="G47" s="14">
        <f>'Wyn ucz Ang'!G45</f>
        <v>1</v>
      </c>
      <c r="H47" s="14">
        <f>'Wyn ucz Ang'!H45</f>
        <v>1</v>
      </c>
      <c r="I47" s="14">
        <f>'Wyn ucz Ang'!I45</f>
        <v>1</v>
      </c>
      <c r="J47" s="14">
        <f>'Wyn ucz Ang'!J45</f>
        <v>1</v>
      </c>
      <c r="K47" s="14">
        <f>'Wyn ucz Ang'!K45</f>
        <v>1</v>
      </c>
      <c r="L47" s="14">
        <f>'Wyn ucz Ang'!L45</f>
        <v>1</v>
      </c>
      <c r="M47" s="14">
        <f>'Wyn ucz Ang'!M45</f>
        <v>1</v>
      </c>
      <c r="N47" s="14">
        <f>'Wyn ucz Ang'!N45</f>
        <v>1</v>
      </c>
      <c r="O47" s="14">
        <f>'Wyn ucz Ang'!O45</f>
        <v>1</v>
      </c>
      <c r="P47" s="14">
        <f>'Wyn ucz Ang'!P45</f>
        <v>1</v>
      </c>
      <c r="Q47" s="14">
        <f>'Wyn ucz Ang'!Q45</f>
        <v>1</v>
      </c>
      <c r="R47" s="14">
        <f>'Wyn ucz Ang'!R45</f>
        <v>1</v>
      </c>
      <c r="S47" s="14">
        <f>'Wyn ucz Ang'!S45</f>
        <v>1</v>
      </c>
      <c r="T47" s="14">
        <f>'Wyn ucz Ang'!T45</f>
        <v>1</v>
      </c>
      <c r="U47" s="14">
        <f>'Wyn ucz Ang'!U45</f>
        <v>1</v>
      </c>
      <c r="V47" s="14">
        <f>'Wyn ucz Ang'!V45</f>
        <v>1</v>
      </c>
      <c r="W47" s="14">
        <f>'Wyn ucz Ang'!W45</f>
        <v>1</v>
      </c>
      <c r="X47" s="14">
        <f>'Wyn ucz Ang'!X45</f>
        <v>1</v>
      </c>
      <c r="Y47" s="14">
        <f>'Wyn ucz Ang'!Y45</f>
        <v>1</v>
      </c>
      <c r="Z47" s="14">
        <f>'Wyn ucz Ang'!Z45</f>
        <v>1</v>
      </c>
      <c r="AA47" s="14">
        <f>'Wyn ucz Ang'!AA45</f>
        <v>1</v>
      </c>
      <c r="AB47" s="14">
        <f>'Wyn ucz Ang'!AB45</f>
        <v>1</v>
      </c>
      <c r="AC47" s="14">
        <f>'Wyn ucz Ang'!AC45</f>
        <v>1</v>
      </c>
      <c r="AD47" s="14">
        <f>'Wyn ucz Ang'!AD45</f>
        <v>1</v>
      </c>
      <c r="AE47" s="14">
        <f>'Wyn ucz Ang'!AE45</f>
        <v>0</v>
      </c>
      <c r="AF47" s="14">
        <f>'Wyn ucz Ang'!AF45</f>
        <v>1</v>
      </c>
      <c r="AG47" s="14">
        <f>'Wyn ucz Ang'!AG45</f>
        <v>1</v>
      </c>
      <c r="AH47" s="14">
        <f>'Wyn ucz Ang'!AH45</f>
        <v>1</v>
      </c>
      <c r="AI47" s="14">
        <f>'Wyn ucz Ang'!AI45</f>
        <v>1</v>
      </c>
      <c r="AJ47" s="14">
        <f>'Wyn ucz Ang'!AJ45</f>
        <v>0</v>
      </c>
      <c r="AK47" s="14">
        <f>'Wyn ucz Ang'!AK45</f>
        <v>1</v>
      </c>
      <c r="AL47" s="14">
        <f>'Wyn ucz Ang'!AL45</f>
        <v>1</v>
      </c>
      <c r="AM47" s="14">
        <f>'Wyn ucz Ang'!AM45</f>
        <v>1</v>
      </c>
      <c r="AN47" s="14">
        <f>'Wyn ucz Ang'!AN45</f>
        <v>1</v>
      </c>
      <c r="AO47" s="14">
        <f>'Wyn ucz Ang'!AO45</f>
        <v>1</v>
      </c>
      <c r="AP47" s="14">
        <f>'Wyn ucz Ang'!AP45</f>
        <v>1</v>
      </c>
      <c r="AQ47" s="14">
        <f>SUM(C47:AP47)</f>
        <v>38</v>
      </c>
      <c r="AR47" s="15">
        <f>AQ47/'ANAL_UCZ JPOL_MAT'!$D$1</f>
        <v>0.926829268292683</v>
      </c>
      <c r="AS47" s="7" t="str">
        <f t="shared" si="2"/>
        <v>Bardzo łatwy</v>
      </c>
      <c r="AT47" s="8" t="str">
        <f t="shared" si="3"/>
        <v>Bardzo dobrym</v>
      </c>
    </row>
    <row r="48" spans="1:46" ht="35.25" customHeight="1">
      <c r="A48" s="14" t="str">
        <f>'Wyniki ucz'!A46</f>
        <v>B22</v>
      </c>
      <c r="B48" s="14" t="str">
        <f>'Wyniki ucz'!B46</f>
        <v>SP-X1-152</v>
      </c>
      <c r="C48" s="14">
        <f>'Wyn ucz Ang'!C46</f>
        <v>1</v>
      </c>
      <c r="D48" s="14">
        <f>'Wyn ucz Ang'!D46</f>
        <v>1</v>
      </c>
      <c r="E48" s="14">
        <f>'Wyn ucz Ang'!E46</f>
        <v>1</v>
      </c>
      <c r="F48" s="14">
        <f>'Wyn ucz Ang'!F46</f>
        <v>0</v>
      </c>
      <c r="G48" s="14">
        <f>'Wyn ucz Ang'!G46</f>
        <v>0</v>
      </c>
      <c r="H48" s="14">
        <f>'Wyn ucz Ang'!H46</f>
        <v>1</v>
      </c>
      <c r="I48" s="14">
        <f>'Wyn ucz Ang'!I46</f>
        <v>1</v>
      </c>
      <c r="J48" s="14">
        <f>'Wyn ucz Ang'!J46</f>
        <v>1</v>
      </c>
      <c r="K48" s="14">
        <f>'Wyn ucz Ang'!K46</f>
        <v>1</v>
      </c>
      <c r="L48" s="14">
        <f>'Wyn ucz Ang'!L46</f>
        <v>1</v>
      </c>
      <c r="M48" s="14">
        <f>'Wyn ucz Ang'!M46</f>
        <v>1</v>
      </c>
      <c r="N48" s="14">
        <f>'Wyn ucz Ang'!N46</f>
        <v>1</v>
      </c>
      <c r="O48" s="14">
        <f>'Wyn ucz Ang'!O46</f>
        <v>1</v>
      </c>
      <c r="P48" s="14">
        <f>'Wyn ucz Ang'!P46</f>
        <v>1</v>
      </c>
      <c r="Q48" s="14">
        <f>'Wyn ucz Ang'!Q46</f>
        <v>1</v>
      </c>
      <c r="R48" s="14">
        <f>'Wyn ucz Ang'!R46</f>
        <v>1</v>
      </c>
      <c r="S48" s="14">
        <f>'Wyn ucz Ang'!S46</f>
        <v>1</v>
      </c>
      <c r="T48" s="14">
        <f>'Wyn ucz Ang'!T46</f>
        <v>1</v>
      </c>
      <c r="U48" s="14">
        <f>'Wyn ucz Ang'!U46</f>
        <v>1</v>
      </c>
      <c r="V48" s="14">
        <f>'Wyn ucz Ang'!V46</f>
        <v>1</v>
      </c>
      <c r="W48" s="14">
        <f>'Wyn ucz Ang'!W46</f>
        <v>1</v>
      </c>
      <c r="X48" s="14">
        <f>'Wyn ucz Ang'!X46</f>
        <v>1</v>
      </c>
      <c r="Y48" s="14">
        <f>'Wyn ucz Ang'!Y46</f>
        <v>1</v>
      </c>
      <c r="Z48" s="14">
        <f>'Wyn ucz Ang'!Z46</f>
        <v>1</v>
      </c>
      <c r="AA48" s="14">
        <f>'Wyn ucz Ang'!AA46</f>
        <v>1</v>
      </c>
      <c r="AB48" s="14">
        <f>'Wyn ucz Ang'!AB46</f>
        <v>1</v>
      </c>
      <c r="AC48" s="14">
        <f>'Wyn ucz Ang'!AC46</f>
        <v>1</v>
      </c>
      <c r="AD48" s="14">
        <f>'Wyn ucz Ang'!AD46</f>
        <v>1</v>
      </c>
      <c r="AE48" s="14">
        <f>'Wyn ucz Ang'!AE46</f>
        <v>1</v>
      </c>
      <c r="AF48" s="14">
        <f>'Wyn ucz Ang'!AF46</f>
        <v>1</v>
      </c>
      <c r="AG48" s="14">
        <f>'Wyn ucz Ang'!AG46</f>
        <v>1</v>
      </c>
      <c r="AH48" s="14">
        <f>'Wyn ucz Ang'!AH46</f>
        <v>0</v>
      </c>
      <c r="AI48" s="14">
        <f>'Wyn ucz Ang'!AI46</f>
        <v>1</v>
      </c>
      <c r="AJ48" s="14">
        <f>'Wyn ucz Ang'!AJ46</f>
        <v>1</v>
      </c>
      <c r="AK48" s="14">
        <f>'Wyn ucz Ang'!AK46</f>
        <v>1</v>
      </c>
      <c r="AL48" s="14">
        <f>'Wyn ucz Ang'!AL46</f>
        <v>1</v>
      </c>
      <c r="AM48" s="14">
        <f>'Wyn ucz Ang'!AM46</f>
        <v>1</v>
      </c>
      <c r="AN48" s="14">
        <f>'Wyn ucz Ang'!AN46</f>
        <v>1</v>
      </c>
      <c r="AO48" s="14">
        <f>'Wyn ucz Ang'!AO46</f>
        <v>1</v>
      </c>
      <c r="AP48" s="14">
        <f>'Wyn ucz Ang'!AP46</f>
        <v>1</v>
      </c>
      <c r="AQ48" s="14">
        <f>SUM(C48:AP48)</f>
        <v>37</v>
      </c>
      <c r="AR48" s="15">
        <f>AQ48/'ANAL_UCZ JPOL_MAT'!$D$1</f>
        <v>0.9024390243902439</v>
      </c>
      <c r="AS48" s="7" t="str">
        <f t="shared" si="2"/>
        <v>Bardzo łatwy</v>
      </c>
      <c r="AT48" s="8" t="str">
        <f t="shared" si="3"/>
        <v>Bardzo dobrym</v>
      </c>
    </row>
    <row r="49" spans="1:46" ht="35.25" customHeight="1">
      <c r="A49" s="14" t="str">
        <f>'Wyniki ucz'!A47</f>
        <v>B23</v>
      </c>
      <c r="B49" s="14" t="str">
        <f>'Wyniki ucz'!B47</f>
        <v>SP-Y1-152</v>
      </c>
      <c r="C49" s="14">
        <f>'Wyn ucz Ang'!C47</f>
        <v>0</v>
      </c>
      <c r="D49" s="14">
        <f>'Wyn ucz Ang'!D47</f>
        <v>0</v>
      </c>
      <c r="E49" s="14">
        <f>'Wyn ucz Ang'!E47</f>
        <v>1</v>
      </c>
      <c r="F49" s="14">
        <f>'Wyn ucz Ang'!F47</f>
        <v>1</v>
      </c>
      <c r="G49" s="14">
        <f>'Wyn ucz Ang'!G47</f>
        <v>1</v>
      </c>
      <c r="H49" s="14">
        <f>'Wyn ucz Ang'!H47</f>
        <v>0</v>
      </c>
      <c r="I49" s="14">
        <f>'Wyn ucz Ang'!I47</f>
        <v>1</v>
      </c>
      <c r="J49" s="14">
        <f>'Wyn ucz Ang'!J47</f>
        <v>0</v>
      </c>
      <c r="K49" s="14">
        <f>'Wyn ucz Ang'!K47</f>
        <v>0</v>
      </c>
      <c r="L49" s="14">
        <f>'Wyn ucz Ang'!L47</f>
        <v>0</v>
      </c>
      <c r="M49" s="14">
        <f>'Wyn ucz Ang'!M47</f>
        <v>1</v>
      </c>
      <c r="N49" s="14">
        <f>'Wyn ucz Ang'!N47</f>
        <v>1</v>
      </c>
      <c r="O49" s="14">
        <f>'Wyn ucz Ang'!O47</f>
        <v>0</v>
      </c>
      <c r="P49" s="14">
        <f>'Wyn ucz Ang'!P47</f>
        <v>1</v>
      </c>
      <c r="Q49" s="14">
        <f>'Wyn ucz Ang'!Q47</f>
        <v>0</v>
      </c>
      <c r="R49" s="14">
        <f>'Wyn ucz Ang'!R47</f>
        <v>1</v>
      </c>
      <c r="S49" s="14">
        <f>'Wyn ucz Ang'!S47</f>
        <v>1</v>
      </c>
      <c r="T49" s="14">
        <f>'Wyn ucz Ang'!T47</f>
        <v>1</v>
      </c>
      <c r="U49" s="14">
        <f>'Wyn ucz Ang'!U47</f>
        <v>0</v>
      </c>
      <c r="V49" s="14">
        <f>'Wyn ucz Ang'!V47</f>
        <v>0</v>
      </c>
      <c r="W49" s="14">
        <f>'Wyn ucz Ang'!W47</f>
        <v>0</v>
      </c>
      <c r="X49" s="14">
        <f>'Wyn ucz Ang'!X47</f>
        <v>0</v>
      </c>
      <c r="Y49" s="14">
        <f>'Wyn ucz Ang'!Y47</f>
        <v>0</v>
      </c>
      <c r="Z49" s="14">
        <f>'Wyn ucz Ang'!Z47</f>
        <v>1</v>
      </c>
      <c r="AA49" s="14">
        <f>'Wyn ucz Ang'!AA47</f>
        <v>1</v>
      </c>
      <c r="AB49" s="14">
        <f>'Wyn ucz Ang'!AB47</f>
        <v>0</v>
      </c>
      <c r="AC49" s="14">
        <f>'Wyn ucz Ang'!AC47</f>
        <v>0</v>
      </c>
      <c r="AD49" s="14">
        <f>'Wyn ucz Ang'!AD47</f>
        <v>1</v>
      </c>
      <c r="AE49" s="14">
        <f>'Wyn ucz Ang'!AE47</f>
        <v>0</v>
      </c>
      <c r="AF49" s="14">
        <f>'Wyn ucz Ang'!AF47</f>
        <v>0</v>
      </c>
      <c r="AG49" s="14">
        <f>'Wyn ucz Ang'!AG47</f>
        <v>1</v>
      </c>
      <c r="AH49" s="14">
        <f>'Wyn ucz Ang'!AH47</f>
        <v>0</v>
      </c>
      <c r="AI49" s="14">
        <f>'Wyn ucz Ang'!AI47</f>
        <v>0</v>
      </c>
      <c r="AJ49" s="14">
        <f>'Wyn ucz Ang'!AJ47</f>
        <v>0</v>
      </c>
      <c r="AK49" s="14">
        <f>'Wyn ucz Ang'!AK47</f>
        <v>0</v>
      </c>
      <c r="AL49" s="14">
        <f>'Wyn ucz Ang'!AL47</f>
        <v>0</v>
      </c>
      <c r="AM49" s="14">
        <f>'Wyn ucz Ang'!AM47</f>
        <v>0</v>
      </c>
      <c r="AN49" s="14">
        <f>'Wyn ucz Ang'!AN47</f>
        <v>0</v>
      </c>
      <c r="AO49" s="14">
        <f>'Wyn ucz Ang'!AO47</f>
        <v>1</v>
      </c>
      <c r="AP49" s="14">
        <f>'Wyn ucz Ang'!AP47</f>
        <v>0</v>
      </c>
      <c r="AQ49" s="14">
        <f>SUM(C49:AP49)</f>
        <v>15</v>
      </c>
      <c r="AR49" s="15">
        <f>AQ49/'ANAL_UCZ JPOL_MAT'!$D$1</f>
        <v>0.36585365853658536</v>
      </c>
      <c r="AS49" s="7" t="str">
        <f t="shared" si="2"/>
        <v>Trudny</v>
      </c>
      <c r="AT49" s="8" t="str">
        <f t="shared" si="3"/>
        <v>Niskim</v>
      </c>
    </row>
    <row r="50" spans="1:46" ht="35.25" customHeight="1">
      <c r="A50" s="14" t="str">
        <f>'Wyniki ucz'!A48</f>
        <v>B24</v>
      </c>
      <c r="B50" s="14" t="str">
        <f>'Wyniki ucz'!B48</f>
        <v>SP-Y1-152</v>
      </c>
      <c r="C50" s="14">
        <f>'Wyn ucz Ang'!C48</f>
        <v>1</v>
      </c>
      <c r="D50" s="14">
        <f>'Wyn ucz Ang'!D48</f>
        <v>1</v>
      </c>
      <c r="E50" s="14">
        <f>'Wyn ucz Ang'!E48</f>
        <v>1</v>
      </c>
      <c r="F50" s="14">
        <f>'Wyn ucz Ang'!F48</f>
        <v>1</v>
      </c>
      <c r="G50" s="14">
        <f>'Wyn ucz Ang'!G48</f>
        <v>1</v>
      </c>
      <c r="H50" s="14">
        <f>'Wyn ucz Ang'!H48</f>
        <v>1</v>
      </c>
      <c r="I50" s="14">
        <f>'Wyn ucz Ang'!I48</f>
        <v>1</v>
      </c>
      <c r="J50" s="14">
        <f>'Wyn ucz Ang'!J48</f>
        <v>1</v>
      </c>
      <c r="K50" s="14">
        <f>'Wyn ucz Ang'!K48</f>
        <v>1</v>
      </c>
      <c r="L50" s="14">
        <f>'Wyn ucz Ang'!L48</f>
        <v>1</v>
      </c>
      <c r="M50" s="14">
        <f>'Wyn ucz Ang'!M48</f>
        <v>1</v>
      </c>
      <c r="N50" s="14">
        <f>'Wyn ucz Ang'!N48</f>
        <v>1</v>
      </c>
      <c r="O50" s="14">
        <f>'Wyn ucz Ang'!O48</f>
        <v>1</v>
      </c>
      <c r="P50" s="14">
        <f>'Wyn ucz Ang'!P48</f>
        <v>1</v>
      </c>
      <c r="Q50" s="14">
        <f>'Wyn ucz Ang'!Q48</f>
        <v>1</v>
      </c>
      <c r="R50" s="14">
        <f>'Wyn ucz Ang'!R48</f>
        <v>1</v>
      </c>
      <c r="S50" s="14">
        <f>'Wyn ucz Ang'!S48</f>
        <v>1</v>
      </c>
      <c r="T50" s="14">
        <f>'Wyn ucz Ang'!T48</f>
        <v>1</v>
      </c>
      <c r="U50" s="14">
        <f>'Wyn ucz Ang'!U48</f>
        <v>1</v>
      </c>
      <c r="V50" s="14">
        <f>'Wyn ucz Ang'!V48</f>
        <v>1</v>
      </c>
      <c r="W50" s="14">
        <f>'Wyn ucz Ang'!W48</f>
        <v>1</v>
      </c>
      <c r="X50" s="14">
        <f>'Wyn ucz Ang'!X48</f>
        <v>1</v>
      </c>
      <c r="Y50" s="14">
        <f>'Wyn ucz Ang'!Y48</f>
        <v>1</v>
      </c>
      <c r="Z50" s="14">
        <f>'Wyn ucz Ang'!Z48</f>
        <v>1</v>
      </c>
      <c r="AA50" s="14">
        <f>'Wyn ucz Ang'!AA48</f>
        <v>1</v>
      </c>
      <c r="AB50" s="14">
        <f>'Wyn ucz Ang'!AB48</f>
        <v>1</v>
      </c>
      <c r="AC50" s="14">
        <f>'Wyn ucz Ang'!AC48</f>
        <v>1</v>
      </c>
      <c r="AD50" s="14">
        <f>'Wyn ucz Ang'!AD48</f>
        <v>0</v>
      </c>
      <c r="AE50" s="14">
        <f>'Wyn ucz Ang'!AE48</f>
        <v>1</v>
      </c>
      <c r="AF50" s="14">
        <f>'Wyn ucz Ang'!AF48</f>
        <v>1</v>
      </c>
      <c r="AG50" s="14">
        <f>'Wyn ucz Ang'!AG48</f>
        <v>1</v>
      </c>
      <c r="AH50" s="14">
        <f>'Wyn ucz Ang'!AH48</f>
        <v>1</v>
      </c>
      <c r="AI50" s="14">
        <f>'Wyn ucz Ang'!AI48</f>
        <v>1</v>
      </c>
      <c r="AJ50" s="14">
        <f>'Wyn ucz Ang'!AJ48</f>
        <v>1</v>
      </c>
      <c r="AK50" s="14">
        <f>'Wyn ucz Ang'!AK48</f>
        <v>1</v>
      </c>
      <c r="AL50" s="14">
        <f>'Wyn ucz Ang'!AL48</f>
        <v>1</v>
      </c>
      <c r="AM50" s="14">
        <f>'Wyn ucz Ang'!AM48</f>
        <v>1</v>
      </c>
      <c r="AN50" s="14">
        <f>'Wyn ucz Ang'!AN48</f>
        <v>1</v>
      </c>
      <c r="AO50" s="14">
        <f>'Wyn ucz Ang'!AO48</f>
        <v>0</v>
      </c>
      <c r="AP50" s="14">
        <f>'Wyn ucz Ang'!AP48</f>
        <v>1</v>
      </c>
      <c r="AQ50" s="14">
        <f aca="true" t="shared" si="6" ref="AQ50:AQ59">SUM(C50:AP50)</f>
        <v>38</v>
      </c>
      <c r="AR50" s="15">
        <f>AQ50/'ANAL_UCZ JPOL_MAT'!$D$1</f>
        <v>0.926829268292683</v>
      </c>
      <c r="AS50" s="7" t="str">
        <f t="shared" si="2"/>
        <v>Bardzo łatwy</v>
      </c>
      <c r="AT50" s="8" t="str">
        <f t="shared" si="3"/>
        <v>Bardzo dobrym</v>
      </c>
    </row>
    <row r="51" spans="1:46" ht="35.25" customHeight="1">
      <c r="A51" s="14" t="str">
        <f>'Wyniki ucz'!A49</f>
        <v>C01</v>
      </c>
      <c r="B51" s="14" t="str">
        <f>'Wyniki ucz'!B49</f>
        <v>SP-Y1-152</v>
      </c>
      <c r="C51" s="14">
        <f>'Wyn ucz Ang'!C49</f>
        <v>1</v>
      </c>
      <c r="D51" s="14">
        <f>'Wyn ucz Ang'!D49</f>
        <v>1</v>
      </c>
      <c r="E51" s="14">
        <f>'Wyn ucz Ang'!E49</f>
        <v>1</v>
      </c>
      <c r="F51" s="14">
        <f>'Wyn ucz Ang'!F49</f>
        <v>1</v>
      </c>
      <c r="G51" s="14">
        <f>'Wyn ucz Ang'!G49</f>
        <v>1</v>
      </c>
      <c r="H51" s="14">
        <f>'Wyn ucz Ang'!H49</f>
        <v>1</v>
      </c>
      <c r="I51" s="14">
        <f>'Wyn ucz Ang'!I49</f>
        <v>1</v>
      </c>
      <c r="J51" s="14">
        <f>'Wyn ucz Ang'!J49</f>
        <v>1</v>
      </c>
      <c r="K51" s="14">
        <f>'Wyn ucz Ang'!K49</f>
        <v>1</v>
      </c>
      <c r="L51" s="14">
        <f>'Wyn ucz Ang'!L49</f>
        <v>1</v>
      </c>
      <c r="M51" s="14">
        <f>'Wyn ucz Ang'!M49</f>
        <v>1</v>
      </c>
      <c r="N51" s="14">
        <f>'Wyn ucz Ang'!N49</f>
        <v>0</v>
      </c>
      <c r="O51" s="14">
        <f>'Wyn ucz Ang'!O49</f>
        <v>1</v>
      </c>
      <c r="P51" s="14">
        <f>'Wyn ucz Ang'!P49</f>
        <v>1</v>
      </c>
      <c r="Q51" s="14">
        <f>'Wyn ucz Ang'!Q49</f>
        <v>1</v>
      </c>
      <c r="R51" s="14">
        <f>'Wyn ucz Ang'!R49</f>
        <v>1</v>
      </c>
      <c r="S51" s="14">
        <f>'Wyn ucz Ang'!S49</f>
        <v>1</v>
      </c>
      <c r="T51" s="14">
        <f>'Wyn ucz Ang'!T49</f>
        <v>1</v>
      </c>
      <c r="U51" s="14">
        <f>'Wyn ucz Ang'!U49</f>
        <v>1</v>
      </c>
      <c r="V51" s="14">
        <f>'Wyn ucz Ang'!V49</f>
        <v>1</v>
      </c>
      <c r="W51" s="14">
        <f>'Wyn ucz Ang'!W49</f>
        <v>1</v>
      </c>
      <c r="X51" s="14">
        <f>'Wyn ucz Ang'!X49</f>
        <v>1</v>
      </c>
      <c r="Y51" s="14">
        <f>'Wyn ucz Ang'!Y49</f>
        <v>1</v>
      </c>
      <c r="Z51" s="14">
        <f>'Wyn ucz Ang'!Z49</f>
        <v>1</v>
      </c>
      <c r="AA51" s="14">
        <f>'Wyn ucz Ang'!AA49</f>
        <v>1</v>
      </c>
      <c r="AB51" s="14">
        <f>'Wyn ucz Ang'!AB49</f>
        <v>1</v>
      </c>
      <c r="AC51" s="14">
        <f>'Wyn ucz Ang'!AC49</f>
        <v>1</v>
      </c>
      <c r="AD51" s="14">
        <f>'Wyn ucz Ang'!AD49</f>
        <v>1</v>
      </c>
      <c r="AE51" s="14">
        <f>'Wyn ucz Ang'!AE49</f>
        <v>0</v>
      </c>
      <c r="AF51" s="14">
        <f>'Wyn ucz Ang'!AF49</f>
        <v>1</v>
      </c>
      <c r="AG51" s="14">
        <f>'Wyn ucz Ang'!AG49</f>
        <v>1</v>
      </c>
      <c r="AH51" s="14">
        <f>'Wyn ucz Ang'!AH49</f>
        <v>1</v>
      </c>
      <c r="AI51" s="14">
        <f>'Wyn ucz Ang'!AI49</f>
        <v>1</v>
      </c>
      <c r="AJ51" s="14">
        <f>'Wyn ucz Ang'!AJ49</f>
        <v>0</v>
      </c>
      <c r="AK51" s="14">
        <f>'Wyn ucz Ang'!AK49</f>
        <v>1</v>
      </c>
      <c r="AL51" s="14">
        <f>'Wyn ucz Ang'!AL49</f>
        <v>1</v>
      </c>
      <c r="AM51" s="14">
        <f>'Wyn ucz Ang'!AM49</f>
        <v>1</v>
      </c>
      <c r="AN51" s="14">
        <f>'Wyn ucz Ang'!AN49</f>
        <v>1</v>
      </c>
      <c r="AO51" s="14">
        <f>'Wyn ucz Ang'!AO49</f>
        <v>1</v>
      </c>
      <c r="AP51" s="14">
        <f>'Wyn ucz Ang'!AP49</f>
        <v>1</v>
      </c>
      <c r="AQ51" s="14">
        <f t="shared" si="6"/>
        <v>37</v>
      </c>
      <c r="AR51" s="15">
        <f>AQ51/'ANAL_UCZ JPOL_MAT'!$D$1</f>
        <v>0.9024390243902439</v>
      </c>
      <c r="AS51" s="7" t="str">
        <f t="shared" si="2"/>
        <v>Bardzo łatwy</v>
      </c>
      <c r="AT51" s="8" t="str">
        <f t="shared" si="3"/>
        <v>Bardzo dobrym</v>
      </c>
    </row>
    <row r="52" spans="1:46" ht="35.25" customHeight="1">
      <c r="A52" s="14" t="str">
        <f>'Wyniki ucz'!A50</f>
        <v>C02</v>
      </c>
      <c r="B52" s="14" t="str">
        <f>'Wyniki ucz'!B50</f>
        <v>SP-X1-152</v>
      </c>
      <c r="C52" s="14">
        <f>'Wyn ucz Ang'!C50</f>
        <v>1</v>
      </c>
      <c r="D52" s="14">
        <f>'Wyn ucz Ang'!D50</f>
        <v>1</v>
      </c>
      <c r="E52" s="14">
        <f>'Wyn ucz Ang'!E50</f>
        <v>1</v>
      </c>
      <c r="F52" s="14">
        <f>'Wyn ucz Ang'!F50</f>
        <v>1</v>
      </c>
      <c r="G52" s="14">
        <f>'Wyn ucz Ang'!G50</f>
        <v>1</v>
      </c>
      <c r="H52" s="14">
        <f>'Wyn ucz Ang'!H50</f>
        <v>1</v>
      </c>
      <c r="I52" s="14">
        <f>'Wyn ucz Ang'!I50</f>
        <v>1</v>
      </c>
      <c r="J52" s="14">
        <f>'Wyn ucz Ang'!J50</f>
        <v>1</v>
      </c>
      <c r="K52" s="14">
        <f>'Wyn ucz Ang'!K50</f>
        <v>1</v>
      </c>
      <c r="L52" s="14">
        <f>'Wyn ucz Ang'!L50</f>
        <v>1</v>
      </c>
      <c r="M52" s="14">
        <f>'Wyn ucz Ang'!M50</f>
        <v>1</v>
      </c>
      <c r="N52" s="14">
        <f>'Wyn ucz Ang'!N50</f>
        <v>1</v>
      </c>
      <c r="O52" s="14">
        <f>'Wyn ucz Ang'!O50</f>
        <v>1</v>
      </c>
      <c r="P52" s="14">
        <f>'Wyn ucz Ang'!P50</f>
        <v>1</v>
      </c>
      <c r="Q52" s="14">
        <f>'Wyn ucz Ang'!Q50</f>
        <v>1</v>
      </c>
      <c r="R52" s="14">
        <f>'Wyn ucz Ang'!R50</f>
        <v>1</v>
      </c>
      <c r="S52" s="14">
        <f>'Wyn ucz Ang'!S50</f>
        <v>1</v>
      </c>
      <c r="T52" s="14">
        <f>'Wyn ucz Ang'!T50</f>
        <v>1</v>
      </c>
      <c r="U52" s="14">
        <f>'Wyn ucz Ang'!U50</f>
        <v>1</v>
      </c>
      <c r="V52" s="14">
        <f>'Wyn ucz Ang'!V50</f>
        <v>1</v>
      </c>
      <c r="W52" s="14">
        <f>'Wyn ucz Ang'!W50</f>
        <v>1</v>
      </c>
      <c r="X52" s="14">
        <f>'Wyn ucz Ang'!X50</f>
        <v>1</v>
      </c>
      <c r="Y52" s="14">
        <f>'Wyn ucz Ang'!Y50</f>
        <v>1</v>
      </c>
      <c r="Z52" s="14">
        <f>'Wyn ucz Ang'!Z50</f>
        <v>1</v>
      </c>
      <c r="AA52" s="14">
        <f>'Wyn ucz Ang'!AA50</f>
        <v>1</v>
      </c>
      <c r="AB52" s="14">
        <f>'Wyn ucz Ang'!AB50</f>
        <v>1</v>
      </c>
      <c r="AC52" s="14">
        <f>'Wyn ucz Ang'!AC50</f>
        <v>1</v>
      </c>
      <c r="AD52" s="14">
        <f>'Wyn ucz Ang'!AD50</f>
        <v>1</v>
      </c>
      <c r="AE52" s="14">
        <f>'Wyn ucz Ang'!AE50</f>
        <v>0</v>
      </c>
      <c r="AF52" s="14">
        <f>'Wyn ucz Ang'!AF50</f>
        <v>1</v>
      </c>
      <c r="AG52" s="14">
        <f>'Wyn ucz Ang'!AG50</f>
        <v>1</v>
      </c>
      <c r="AH52" s="14">
        <f>'Wyn ucz Ang'!AH50</f>
        <v>1</v>
      </c>
      <c r="AI52" s="14">
        <f>'Wyn ucz Ang'!AI50</f>
        <v>1</v>
      </c>
      <c r="AJ52" s="14">
        <f>'Wyn ucz Ang'!AJ50</f>
        <v>1</v>
      </c>
      <c r="AK52" s="14">
        <f>'Wyn ucz Ang'!AK50</f>
        <v>1</v>
      </c>
      <c r="AL52" s="14">
        <f>'Wyn ucz Ang'!AL50</f>
        <v>1</v>
      </c>
      <c r="AM52" s="14">
        <f>'Wyn ucz Ang'!AM50</f>
        <v>1</v>
      </c>
      <c r="AN52" s="14">
        <f>'Wyn ucz Ang'!AN50</f>
        <v>1</v>
      </c>
      <c r="AO52" s="14">
        <f>'Wyn ucz Ang'!AO50</f>
        <v>1</v>
      </c>
      <c r="AP52" s="14">
        <f>'Wyn ucz Ang'!AP50</f>
        <v>1</v>
      </c>
      <c r="AQ52" s="14">
        <f t="shared" si="6"/>
        <v>39</v>
      </c>
      <c r="AR52" s="15">
        <f>AQ52/'ANAL_UCZ JPOL_MAT'!$D$1</f>
        <v>0.9512195121951219</v>
      </c>
      <c r="AS52" s="7" t="str">
        <f t="shared" si="2"/>
        <v>Bardzo łatwy</v>
      </c>
      <c r="AT52" s="8" t="str">
        <f t="shared" si="3"/>
        <v>Bardzo dobrym</v>
      </c>
    </row>
    <row r="53" spans="1:46" ht="35.25" customHeight="1">
      <c r="A53" s="14" t="str">
        <f>'Wyniki ucz'!A51</f>
        <v>C03</v>
      </c>
      <c r="B53" s="14" t="str">
        <f>'Wyniki ucz'!B51</f>
        <v>SP-X1-152</v>
      </c>
      <c r="C53" s="14">
        <f>'Wyn ucz Ang'!C51</f>
        <v>1</v>
      </c>
      <c r="D53" s="14">
        <f>'Wyn ucz Ang'!D51</f>
        <v>1</v>
      </c>
      <c r="E53" s="14">
        <f>'Wyn ucz Ang'!E51</f>
        <v>1</v>
      </c>
      <c r="F53" s="14">
        <f>'Wyn ucz Ang'!F51</f>
        <v>1</v>
      </c>
      <c r="G53" s="14">
        <f>'Wyn ucz Ang'!G51</f>
        <v>1</v>
      </c>
      <c r="H53" s="14">
        <f>'Wyn ucz Ang'!H51</f>
        <v>1</v>
      </c>
      <c r="I53" s="14">
        <f>'Wyn ucz Ang'!I51</f>
        <v>1</v>
      </c>
      <c r="J53" s="14">
        <f>'Wyn ucz Ang'!J51</f>
        <v>1</v>
      </c>
      <c r="K53" s="14">
        <f>'Wyn ucz Ang'!K51</f>
        <v>1</v>
      </c>
      <c r="L53" s="14">
        <f>'Wyn ucz Ang'!L51</f>
        <v>1</v>
      </c>
      <c r="M53" s="14">
        <f>'Wyn ucz Ang'!M51</f>
        <v>1</v>
      </c>
      <c r="N53" s="14">
        <f>'Wyn ucz Ang'!N51</f>
        <v>0</v>
      </c>
      <c r="O53" s="14">
        <f>'Wyn ucz Ang'!O51</f>
        <v>1</v>
      </c>
      <c r="P53" s="14">
        <f>'Wyn ucz Ang'!P51</f>
        <v>1</v>
      </c>
      <c r="Q53" s="14">
        <f>'Wyn ucz Ang'!Q51</f>
        <v>1</v>
      </c>
      <c r="R53" s="14">
        <f>'Wyn ucz Ang'!R51</f>
        <v>1</v>
      </c>
      <c r="S53" s="14">
        <f>'Wyn ucz Ang'!S51</f>
        <v>1</v>
      </c>
      <c r="T53" s="14">
        <f>'Wyn ucz Ang'!T51</f>
        <v>1</v>
      </c>
      <c r="U53" s="14">
        <f>'Wyn ucz Ang'!U51</f>
        <v>1</v>
      </c>
      <c r="V53" s="14">
        <f>'Wyn ucz Ang'!V51</f>
        <v>1</v>
      </c>
      <c r="W53" s="14">
        <f>'Wyn ucz Ang'!W51</f>
        <v>1</v>
      </c>
      <c r="X53" s="14">
        <f>'Wyn ucz Ang'!X51</f>
        <v>1</v>
      </c>
      <c r="Y53" s="14">
        <f>'Wyn ucz Ang'!Y51</f>
        <v>1</v>
      </c>
      <c r="Z53" s="14">
        <f>'Wyn ucz Ang'!Z51</f>
        <v>1</v>
      </c>
      <c r="AA53" s="14">
        <f>'Wyn ucz Ang'!AA51</f>
        <v>1</v>
      </c>
      <c r="AB53" s="14">
        <f>'Wyn ucz Ang'!AB51</f>
        <v>1</v>
      </c>
      <c r="AC53" s="14">
        <f>'Wyn ucz Ang'!AC51</f>
        <v>1</v>
      </c>
      <c r="AD53" s="14">
        <f>'Wyn ucz Ang'!AD51</f>
        <v>1</v>
      </c>
      <c r="AE53" s="14">
        <f>'Wyn ucz Ang'!AE51</f>
        <v>0</v>
      </c>
      <c r="AF53" s="14">
        <f>'Wyn ucz Ang'!AF51</f>
        <v>1</v>
      </c>
      <c r="AG53" s="14">
        <f>'Wyn ucz Ang'!AG51</f>
        <v>1</v>
      </c>
      <c r="AH53" s="14">
        <f>'Wyn ucz Ang'!AH51</f>
        <v>1</v>
      </c>
      <c r="AI53" s="14">
        <f>'Wyn ucz Ang'!AI51</f>
        <v>1</v>
      </c>
      <c r="AJ53" s="14">
        <f>'Wyn ucz Ang'!AJ51</f>
        <v>1</v>
      </c>
      <c r="AK53" s="14">
        <f>'Wyn ucz Ang'!AK51</f>
        <v>1</v>
      </c>
      <c r="AL53" s="14">
        <f>'Wyn ucz Ang'!AL51</f>
        <v>1</v>
      </c>
      <c r="AM53" s="14">
        <f>'Wyn ucz Ang'!AM51</f>
        <v>1</v>
      </c>
      <c r="AN53" s="14">
        <f>'Wyn ucz Ang'!AN51</f>
        <v>1</v>
      </c>
      <c r="AO53" s="14">
        <f>'Wyn ucz Ang'!AO51</f>
        <v>1</v>
      </c>
      <c r="AP53" s="14">
        <f>'Wyn ucz Ang'!AP51</f>
        <v>1</v>
      </c>
      <c r="AQ53" s="14">
        <f t="shared" si="6"/>
        <v>38</v>
      </c>
      <c r="AR53" s="15">
        <f>AQ53/'ANAL_UCZ JPOL_MAT'!$D$1</f>
        <v>0.926829268292683</v>
      </c>
      <c r="AS53" s="7" t="str">
        <f t="shared" si="2"/>
        <v>Bardzo łatwy</v>
      </c>
      <c r="AT53" s="8" t="str">
        <f t="shared" si="3"/>
        <v>Bardzo dobrym</v>
      </c>
    </row>
    <row r="54" spans="1:46" ht="35.25" customHeight="1">
      <c r="A54" s="14" t="str">
        <f>'Wyniki ucz'!A52</f>
        <v>C05</v>
      </c>
      <c r="B54" s="14" t="str">
        <f>'Wyniki ucz'!B52</f>
        <v>SP-Y1-152</v>
      </c>
      <c r="C54" s="14">
        <f>'Wyn ucz Ang'!C52</f>
        <v>1</v>
      </c>
      <c r="D54" s="14">
        <f>'Wyn ucz Ang'!D52</f>
        <v>0</v>
      </c>
      <c r="E54" s="14">
        <f>'Wyn ucz Ang'!E52</f>
        <v>1</v>
      </c>
      <c r="F54" s="14">
        <f>'Wyn ucz Ang'!F52</f>
        <v>1</v>
      </c>
      <c r="G54" s="14">
        <f>'Wyn ucz Ang'!G52</f>
        <v>0</v>
      </c>
      <c r="H54" s="14">
        <f>'Wyn ucz Ang'!H52</f>
        <v>1</v>
      </c>
      <c r="I54" s="14">
        <f>'Wyn ucz Ang'!I52</f>
        <v>1</v>
      </c>
      <c r="J54" s="14">
        <f>'Wyn ucz Ang'!J52</f>
        <v>1</v>
      </c>
      <c r="K54" s="14">
        <f>'Wyn ucz Ang'!K52</f>
        <v>1</v>
      </c>
      <c r="L54" s="14">
        <f>'Wyn ucz Ang'!L52</f>
        <v>1</v>
      </c>
      <c r="M54" s="14">
        <f>'Wyn ucz Ang'!M52</f>
        <v>1</v>
      </c>
      <c r="N54" s="14">
        <f>'Wyn ucz Ang'!N52</f>
        <v>0</v>
      </c>
      <c r="O54" s="14">
        <f>'Wyn ucz Ang'!O52</f>
        <v>1</v>
      </c>
      <c r="P54" s="14">
        <f>'Wyn ucz Ang'!P52</f>
        <v>1</v>
      </c>
      <c r="Q54" s="14">
        <f>'Wyn ucz Ang'!Q52</f>
        <v>1</v>
      </c>
      <c r="R54" s="14">
        <f>'Wyn ucz Ang'!R52</f>
        <v>1</v>
      </c>
      <c r="S54" s="14">
        <f>'Wyn ucz Ang'!S52</f>
        <v>1</v>
      </c>
      <c r="T54" s="14">
        <f>'Wyn ucz Ang'!T52</f>
        <v>1</v>
      </c>
      <c r="U54" s="14">
        <f>'Wyn ucz Ang'!U52</f>
        <v>1</v>
      </c>
      <c r="V54" s="14">
        <f>'Wyn ucz Ang'!V52</f>
        <v>1</v>
      </c>
      <c r="W54" s="14">
        <f>'Wyn ucz Ang'!W52</f>
        <v>1</v>
      </c>
      <c r="X54" s="14">
        <f>'Wyn ucz Ang'!X52</f>
        <v>1</v>
      </c>
      <c r="Y54" s="14">
        <f>'Wyn ucz Ang'!Y52</f>
        <v>1</v>
      </c>
      <c r="Z54" s="14">
        <f>'Wyn ucz Ang'!Z52</f>
        <v>1</v>
      </c>
      <c r="AA54" s="14">
        <f>'Wyn ucz Ang'!AA52</f>
        <v>1</v>
      </c>
      <c r="AB54" s="14">
        <f>'Wyn ucz Ang'!AB52</f>
        <v>1</v>
      </c>
      <c r="AC54" s="14">
        <f>'Wyn ucz Ang'!AC52</f>
        <v>0</v>
      </c>
      <c r="AD54" s="14">
        <f>'Wyn ucz Ang'!AD52</f>
        <v>0</v>
      </c>
      <c r="AE54" s="14">
        <f>'Wyn ucz Ang'!AE52</f>
        <v>0</v>
      </c>
      <c r="AF54" s="14">
        <f>'Wyn ucz Ang'!AF52</f>
        <v>0</v>
      </c>
      <c r="AG54" s="14">
        <f>'Wyn ucz Ang'!AG52</f>
        <v>1</v>
      </c>
      <c r="AH54" s="14">
        <f>'Wyn ucz Ang'!AH52</f>
        <v>1</v>
      </c>
      <c r="AI54" s="14">
        <f>'Wyn ucz Ang'!AI52</f>
        <v>1</v>
      </c>
      <c r="AJ54" s="14">
        <f>'Wyn ucz Ang'!AJ52</f>
        <v>1</v>
      </c>
      <c r="AK54" s="14">
        <f>'Wyn ucz Ang'!AK52</f>
        <v>1</v>
      </c>
      <c r="AL54" s="14">
        <f>'Wyn ucz Ang'!AL52</f>
        <v>1</v>
      </c>
      <c r="AM54" s="14">
        <f>'Wyn ucz Ang'!AM52</f>
        <v>1</v>
      </c>
      <c r="AN54" s="14">
        <f>'Wyn ucz Ang'!AN52</f>
        <v>1</v>
      </c>
      <c r="AO54" s="14">
        <f>'Wyn ucz Ang'!AO52</f>
        <v>1</v>
      </c>
      <c r="AP54" s="14">
        <f>'Wyn ucz Ang'!AP52</f>
        <v>1</v>
      </c>
      <c r="AQ54" s="14">
        <f t="shared" si="6"/>
        <v>33</v>
      </c>
      <c r="AR54" s="15">
        <f>AQ54/'ANAL_UCZ JPOL_MAT'!$D$1</f>
        <v>0.8048780487804879</v>
      </c>
      <c r="AS54" s="7" t="str">
        <f t="shared" si="2"/>
        <v>Łatwy</v>
      </c>
      <c r="AT54" s="8" t="str">
        <f t="shared" si="3"/>
        <v>Dobrym</v>
      </c>
    </row>
    <row r="55" spans="1:46" ht="35.25" customHeight="1">
      <c r="A55" s="14" t="str">
        <f>'Wyniki ucz'!A53</f>
        <v>C06</v>
      </c>
      <c r="B55" s="14" t="str">
        <f>'Wyniki ucz'!B53</f>
        <v>SP-X1-152</v>
      </c>
      <c r="C55" s="14">
        <f>'Wyn ucz Ang'!C53</f>
        <v>1</v>
      </c>
      <c r="D55" s="14">
        <f>'Wyn ucz Ang'!D53</f>
        <v>0</v>
      </c>
      <c r="E55" s="14">
        <f>'Wyn ucz Ang'!E53</f>
        <v>1</v>
      </c>
      <c r="F55" s="14">
        <f>'Wyn ucz Ang'!F53</f>
        <v>0</v>
      </c>
      <c r="G55" s="14">
        <f>'Wyn ucz Ang'!G53</f>
        <v>0</v>
      </c>
      <c r="H55" s="14">
        <f>'Wyn ucz Ang'!H53</f>
        <v>0</v>
      </c>
      <c r="I55" s="14">
        <f>'Wyn ucz Ang'!I53</f>
        <v>1</v>
      </c>
      <c r="J55" s="14">
        <f>'Wyn ucz Ang'!J53</f>
        <v>1</v>
      </c>
      <c r="K55" s="14">
        <f>'Wyn ucz Ang'!K53</f>
        <v>1</v>
      </c>
      <c r="L55" s="14">
        <f>'Wyn ucz Ang'!L53</f>
        <v>1</v>
      </c>
      <c r="M55" s="14">
        <f>'Wyn ucz Ang'!M53</f>
        <v>1</v>
      </c>
      <c r="N55" s="14">
        <f>'Wyn ucz Ang'!N53</f>
        <v>1</v>
      </c>
      <c r="O55" s="14">
        <f>'Wyn ucz Ang'!O53</f>
        <v>1</v>
      </c>
      <c r="P55" s="14">
        <f>'Wyn ucz Ang'!P53</f>
        <v>1</v>
      </c>
      <c r="Q55" s="14">
        <f>'Wyn ucz Ang'!Q53</f>
        <v>1</v>
      </c>
      <c r="R55" s="14">
        <f>'Wyn ucz Ang'!R53</f>
        <v>0</v>
      </c>
      <c r="S55" s="14">
        <f>'Wyn ucz Ang'!S53</f>
        <v>1</v>
      </c>
      <c r="T55" s="14">
        <f>'Wyn ucz Ang'!T53</f>
        <v>0</v>
      </c>
      <c r="U55" s="14">
        <f>'Wyn ucz Ang'!U53</f>
        <v>1</v>
      </c>
      <c r="V55" s="14">
        <f>'Wyn ucz Ang'!V53</f>
        <v>1</v>
      </c>
      <c r="W55" s="14">
        <f>'Wyn ucz Ang'!W53</f>
        <v>1</v>
      </c>
      <c r="X55" s="14">
        <f>'Wyn ucz Ang'!X53</f>
        <v>1</v>
      </c>
      <c r="Y55" s="14">
        <f>'Wyn ucz Ang'!Y53</f>
        <v>1</v>
      </c>
      <c r="Z55" s="14">
        <f>'Wyn ucz Ang'!Z53</f>
        <v>1</v>
      </c>
      <c r="AA55" s="14">
        <f>'Wyn ucz Ang'!AA53</f>
        <v>1</v>
      </c>
      <c r="AB55" s="14">
        <f>'Wyn ucz Ang'!AB53</f>
        <v>1</v>
      </c>
      <c r="AC55" s="14">
        <f>'Wyn ucz Ang'!AC53</f>
        <v>1</v>
      </c>
      <c r="AD55" s="14">
        <f>'Wyn ucz Ang'!AD53</f>
        <v>1</v>
      </c>
      <c r="AE55" s="14">
        <f>'Wyn ucz Ang'!AE53</f>
        <v>0</v>
      </c>
      <c r="AF55" s="14">
        <f>'Wyn ucz Ang'!AF53</f>
        <v>0</v>
      </c>
      <c r="AG55" s="14">
        <f>'Wyn ucz Ang'!AG53</f>
        <v>1</v>
      </c>
      <c r="AH55" s="14">
        <f>'Wyn ucz Ang'!AH53</f>
        <v>1</v>
      </c>
      <c r="AI55" s="14">
        <f>'Wyn ucz Ang'!AI53</f>
        <v>1</v>
      </c>
      <c r="AJ55" s="14">
        <f>'Wyn ucz Ang'!AJ53</f>
        <v>1</v>
      </c>
      <c r="AK55" s="14">
        <f>'Wyn ucz Ang'!AK53</f>
        <v>1</v>
      </c>
      <c r="AL55" s="14">
        <f>'Wyn ucz Ang'!AL53</f>
        <v>1</v>
      </c>
      <c r="AM55" s="14">
        <f>'Wyn ucz Ang'!AM53</f>
        <v>1</v>
      </c>
      <c r="AN55" s="14">
        <f>'Wyn ucz Ang'!AN53</f>
        <v>1</v>
      </c>
      <c r="AO55" s="14">
        <f>'Wyn ucz Ang'!AO53</f>
        <v>1</v>
      </c>
      <c r="AP55" s="14">
        <f>'Wyn ucz Ang'!AP53</f>
        <v>0</v>
      </c>
      <c r="AQ55" s="14">
        <f t="shared" si="6"/>
        <v>31</v>
      </c>
      <c r="AR55" s="15">
        <f>AQ55/'ANAL_UCZ JPOL_MAT'!$D$1</f>
        <v>0.7560975609756098</v>
      </c>
      <c r="AS55" s="7" t="str">
        <f t="shared" si="2"/>
        <v>Łatwy</v>
      </c>
      <c r="AT55" s="8" t="str">
        <f t="shared" si="3"/>
        <v>Zadawalającym</v>
      </c>
    </row>
    <row r="56" spans="1:46" ht="35.25" customHeight="1">
      <c r="A56" s="14" t="str">
        <f>'Wyniki ucz'!A54</f>
        <v>C07</v>
      </c>
      <c r="B56" s="14" t="str">
        <f>'Wyniki ucz'!B54</f>
        <v>SP-X1-152</v>
      </c>
      <c r="C56" s="14">
        <f>'Wyn ucz Ang'!C54</f>
        <v>1</v>
      </c>
      <c r="D56" s="14">
        <f>'Wyn ucz Ang'!D54</f>
        <v>1</v>
      </c>
      <c r="E56" s="14">
        <f>'Wyn ucz Ang'!E54</f>
        <v>1</v>
      </c>
      <c r="F56" s="14">
        <f>'Wyn ucz Ang'!F54</f>
        <v>1</v>
      </c>
      <c r="G56" s="14">
        <f>'Wyn ucz Ang'!G54</f>
        <v>1</v>
      </c>
      <c r="H56" s="14">
        <f>'Wyn ucz Ang'!H54</f>
        <v>1</v>
      </c>
      <c r="I56" s="14">
        <f>'Wyn ucz Ang'!I54</f>
        <v>1</v>
      </c>
      <c r="J56" s="14">
        <f>'Wyn ucz Ang'!J54</f>
        <v>1</v>
      </c>
      <c r="K56" s="14">
        <f>'Wyn ucz Ang'!K54</f>
        <v>1</v>
      </c>
      <c r="L56" s="14">
        <f>'Wyn ucz Ang'!L54</f>
        <v>1</v>
      </c>
      <c r="M56" s="14">
        <f>'Wyn ucz Ang'!M54</f>
        <v>1</v>
      </c>
      <c r="N56" s="14">
        <f>'Wyn ucz Ang'!N54</f>
        <v>1</v>
      </c>
      <c r="O56" s="14">
        <f>'Wyn ucz Ang'!O54</f>
        <v>1</v>
      </c>
      <c r="P56" s="14">
        <f>'Wyn ucz Ang'!P54</f>
        <v>1</v>
      </c>
      <c r="Q56" s="14">
        <f>'Wyn ucz Ang'!Q54</f>
        <v>1</v>
      </c>
      <c r="R56" s="14">
        <f>'Wyn ucz Ang'!R54</f>
        <v>1</v>
      </c>
      <c r="S56" s="14">
        <f>'Wyn ucz Ang'!S54</f>
        <v>1</v>
      </c>
      <c r="T56" s="14">
        <f>'Wyn ucz Ang'!T54</f>
        <v>1</v>
      </c>
      <c r="U56" s="14">
        <f>'Wyn ucz Ang'!U54</f>
        <v>1</v>
      </c>
      <c r="V56" s="14">
        <f>'Wyn ucz Ang'!V54</f>
        <v>1</v>
      </c>
      <c r="W56" s="14">
        <f>'Wyn ucz Ang'!W54</f>
        <v>1</v>
      </c>
      <c r="X56" s="14">
        <f>'Wyn ucz Ang'!X54</f>
        <v>1</v>
      </c>
      <c r="Y56" s="14">
        <f>'Wyn ucz Ang'!Y54</f>
        <v>1</v>
      </c>
      <c r="Z56" s="14">
        <f>'Wyn ucz Ang'!Z54</f>
        <v>1</v>
      </c>
      <c r="AA56" s="14">
        <f>'Wyn ucz Ang'!AA54</f>
        <v>1</v>
      </c>
      <c r="AB56" s="14">
        <f>'Wyn ucz Ang'!AB54</f>
        <v>1</v>
      </c>
      <c r="AC56" s="14">
        <f>'Wyn ucz Ang'!AC54</f>
        <v>1</v>
      </c>
      <c r="AD56" s="14">
        <f>'Wyn ucz Ang'!AD54</f>
        <v>1</v>
      </c>
      <c r="AE56" s="14">
        <f>'Wyn ucz Ang'!AE54</f>
        <v>0</v>
      </c>
      <c r="AF56" s="14">
        <f>'Wyn ucz Ang'!AF54</f>
        <v>1</v>
      </c>
      <c r="AG56" s="14">
        <f>'Wyn ucz Ang'!AG54</f>
        <v>1</v>
      </c>
      <c r="AH56" s="14">
        <f>'Wyn ucz Ang'!AH54</f>
        <v>1</v>
      </c>
      <c r="AI56" s="14">
        <f>'Wyn ucz Ang'!AI54</f>
        <v>1</v>
      </c>
      <c r="AJ56" s="14">
        <f>'Wyn ucz Ang'!AJ54</f>
        <v>1</v>
      </c>
      <c r="AK56" s="14">
        <f>'Wyn ucz Ang'!AK54</f>
        <v>1</v>
      </c>
      <c r="AL56" s="14">
        <f>'Wyn ucz Ang'!AL54</f>
        <v>1</v>
      </c>
      <c r="AM56" s="14">
        <f>'Wyn ucz Ang'!AM54</f>
        <v>1</v>
      </c>
      <c r="AN56" s="14">
        <f>'Wyn ucz Ang'!AN54</f>
        <v>1</v>
      </c>
      <c r="AO56" s="14">
        <f>'Wyn ucz Ang'!AO54</f>
        <v>1</v>
      </c>
      <c r="AP56" s="14">
        <f>'Wyn ucz Ang'!AP54</f>
        <v>1</v>
      </c>
      <c r="AQ56" s="14">
        <f t="shared" si="6"/>
        <v>39</v>
      </c>
      <c r="AR56" s="15">
        <f>AQ56/'ANAL_UCZ JPOL_MAT'!$D$1</f>
        <v>0.9512195121951219</v>
      </c>
      <c r="AS56" s="7" t="str">
        <f t="shared" si="2"/>
        <v>Bardzo łatwy</v>
      </c>
      <c r="AT56" s="8" t="str">
        <f t="shared" si="3"/>
        <v>Bardzo dobrym</v>
      </c>
    </row>
    <row r="57" spans="1:46" ht="35.25" customHeight="1">
      <c r="A57" s="14" t="str">
        <f>'Wyniki ucz'!A55</f>
        <v>C08</v>
      </c>
      <c r="B57" s="14" t="str">
        <f>'Wyniki ucz'!B55</f>
        <v>SP-Y1-152</v>
      </c>
      <c r="C57" s="14">
        <f>'Wyn ucz Ang'!C55</f>
        <v>1</v>
      </c>
      <c r="D57" s="14">
        <f>'Wyn ucz Ang'!D55</f>
        <v>1</v>
      </c>
      <c r="E57" s="14">
        <f>'Wyn ucz Ang'!E55</f>
        <v>1</v>
      </c>
      <c r="F57" s="14">
        <f>'Wyn ucz Ang'!F55</f>
        <v>1</v>
      </c>
      <c r="G57" s="14">
        <f>'Wyn ucz Ang'!G55</f>
        <v>1</v>
      </c>
      <c r="H57" s="14">
        <f>'Wyn ucz Ang'!H55</f>
        <v>1</v>
      </c>
      <c r="I57" s="14">
        <f>'Wyn ucz Ang'!I55</f>
        <v>1</v>
      </c>
      <c r="J57" s="14">
        <f>'Wyn ucz Ang'!J55</f>
        <v>1</v>
      </c>
      <c r="K57" s="14">
        <f>'Wyn ucz Ang'!K55</f>
        <v>0</v>
      </c>
      <c r="L57" s="14">
        <f>'Wyn ucz Ang'!L55</f>
        <v>1</v>
      </c>
      <c r="M57" s="14">
        <f>'Wyn ucz Ang'!M55</f>
        <v>1</v>
      </c>
      <c r="N57" s="14">
        <f>'Wyn ucz Ang'!N55</f>
        <v>1</v>
      </c>
      <c r="O57" s="14">
        <f>'Wyn ucz Ang'!O55</f>
        <v>1</v>
      </c>
      <c r="P57" s="14">
        <f>'Wyn ucz Ang'!P55</f>
        <v>1</v>
      </c>
      <c r="Q57" s="14">
        <f>'Wyn ucz Ang'!Q55</f>
        <v>1</v>
      </c>
      <c r="R57" s="14">
        <f>'Wyn ucz Ang'!R55</f>
        <v>1</v>
      </c>
      <c r="S57" s="14">
        <f>'Wyn ucz Ang'!S55</f>
        <v>1</v>
      </c>
      <c r="T57" s="14">
        <f>'Wyn ucz Ang'!T55</f>
        <v>1</v>
      </c>
      <c r="U57" s="14">
        <f>'Wyn ucz Ang'!U55</f>
        <v>1</v>
      </c>
      <c r="V57" s="14">
        <f>'Wyn ucz Ang'!V55</f>
        <v>1</v>
      </c>
      <c r="W57" s="14">
        <f>'Wyn ucz Ang'!W55</f>
        <v>1</v>
      </c>
      <c r="X57" s="14">
        <f>'Wyn ucz Ang'!X55</f>
        <v>1</v>
      </c>
      <c r="Y57" s="14">
        <f>'Wyn ucz Ang'!Y55</f>
        <v>1</v>
      </c>
      <c r="Z57" s="14">
        <f>'Wyn ucz Ang'!Z55</f>
        <v>1</v>
      </c>
      <c r="AA57" s="14">
        <f>'Wyn ucz Ang'!AA55</f>
        <v>1</v>
      </c>
      <c r="AB57" s="14">
        <f>'Wyn ucz Ang'!AB55</f>
        <v>1</v>
      </c>
      <c r="AC57" s="14">
        <f>'Wyn ucz Ang'!AC55</f>
        <v>0</v>
      </c>
      <c r="AD57" s="14">
        <f>'Wyn ucz Ang'!AD55</f>
        <v>1</v>
      </c>
      <c r="AE57" s="14">
        <f>'Wyn ucz Ang'!AE55</f>
        <v>1</v>
      </c>
      <c r="AF57" s="14">
        <f>'Wyn ucz Ang'!AF55</f>
        <v>0</v>
      </c>
      <c r="AG57" s="14">
        <f>'Wyn ucz Ang'!AG55</f>
        <v>1</v>
      </c>
      <c r="AH57" s="14">
        <f>'Wyn ucz Ang'!AH55</f>
        <v>1</v>
      </c>
      <c r="AI57" s="14">
        <f>'Wyn ucz Ang'!AI55</f>
        <v>0</v>
      </c>
      <c r="AJ57" s="14">
        <f>'Wyn ucz Ang'!AJ55</f>
        <v>0</v>
      </c>
      <c r="AK57" s="14">
        <f>'Wyn ucz Ang'!AK55</f>
        <v>1</v>
      </c>
      <c r="AL57" s="14">
        <f>'Wyn ucz Ang'!AL55</f>
        <v>1</v>
      </c>
      <c r="AM57" s="14">
        <f>'Wyn ucz Ang'!AM55</f>
        <v>0</v>
      </c>
      <c r="AN57" s="14">
        <f>'Wyn ucz Ang'!AN55</f>
        <v>0</v>
      </c>
      <c r="AO57" s="14">
        <f>'Wyn ucz Ang'!AO55</f>
        <v>1</v>
      </c>
      <c r="AP57" s="14">
        <f>'Wyn ucz Ang'!AP55</f>
        <v>1</v>
      </c>
      <c r="AQ57" s="14">
        <f t="shared" si="6"/>
        <v>33</v>
      </c>
      <c r="AR57" s="15">
        <f>AQ57/'ANAL_UCZ JPOL_MAT'!$D$1</f>
        <v>0.8048780487804879</v>
      </c>
      <c r="AS57" s="7" t="str">
        <f t="shared" si="2"/>
        <v>Łatwy</v>
      </c>
      <c r="AT57" s="8" t="str">
        <f t="shared" si="3"/>
        <v>Dobrym</v>
      </c>
    </row>
    <row r="58" spans="1:46" ht="35.25" customHeight="1">
      <c r="A58" s="14" t="str">
        <f>'Wyniki ucz'!A56</f>
        <v>C09</v>
      </c>
      <c r="B58" s="14" t="str">
        <f>'Wyniki ucz'!B56</f>
        <v>SP-Y1-152</v>
      </c>
      <c r="C58" s="14">
        <f>'Wyn ucz Ang'!C56</f>
        <v>1</v>
      </c>
      <c r="D58" s="14">
        <f>'Wyn ucz Ang'!D56</f>
        <v>0</v>
      </c>
      <c r="E58" s="14">
        <f>'Wyn ucz Ang'!E56</f>
        <v>1</v>
      </c>
      <c r="F58" s="14">
        <f>'Wyn ucz Ang'!F56</f>
        <v>0</v>
      </c>
      <c r="G58" s="14">
        <f>'Wyn ucz Ang'!G56</f>
        <v>0</v>
      </c>
      <c r="H58" s="14">
        <f>'Wyn ucz Ang'!H56</f>
        <v>0</v>
      </c>
      <c r="I58" s="14">
        <f>'Wyn ucz Ang'!I56</f>
        <v>1</v>
      </c>
      <c r="J58" s="14">
        <f>'Wyn ucz Ang'!J56</f>
        <v>1</v>
      </c>
      <c r="K58" s="14">
        <f>'Wyn ucz Ang'!K56</f>
        <v>1</v>
      </c>
      <c r="L58" s="14">
        <f>'Wyn ucz Ang'!L56</f>
        <v>0</v>
      </c>
      <c r="M58" s="14">
        <f>'Wyn ucz Ang'!M56</f>
        <v>0</v>
      </c>
      <c r="N58" s="14">
        <f>'Wyn ucz Ang'!N56</f>
        <v>1</v>
      </c>
      <c r="O58" s="14">
        <f>'Wyn ucz Ang'!O56</f>
        <v>1</v>
      </c>
      <c r="P58" s="14">
        <f>'Wyn ucz Ang'!P56</f>
        <v>1</v>
      </c>
      <c r="Q58" s="14">
        <f>'Wyn ucz Ang'!Q56</f>
        <v>1</v>
      </c>
      <c r="R58" s="14">
        <f>'Wyn ucz Ang'!R56</f>
        <v>1</v>
      </c>
      <c r="S58" s="14">
        <f>'Wyn ucz Ang'!S56</f>
        <v>1</v>
      </c>
      <c r="T58" s="14">
        <f>'Wyn ucz Ang'!T56</f>
        <v>0</v>
      </c>
      <c r="U58" s="14">
        <f>'Wyn ucz Ang'!U56</f>
        <v>0</v>
      </c>
      <c r="V58" s="14">
        <f>'Wyn ucz Ang'!V56</f>
        <v>1</v>
      </c>
      <c r="W58" s="14">
        <f>'Wyn ucz Ang'!W56</f>
        <v>1</v>
      </c>
      <c r="X58" s="14">
        <f>'Wyn ucz Ang'!X56</f>
        <v>1</v>
      </c>
      <c r="Y58" s="14">
        <f>'Wyn ucz Ang'!Y56</f>
        <v>0</v>
      </c>
      <c r="Z58" s="14">
        <f>'Wyn ucz Ang'!Z56</f>
        <v>1</v>
      </c>
      <c r="AA58" s="14">
        <f>'Wyn ucz Ang'!AA56</f>
        <v>1</v>
      </c>
      <c r="AB58" s="14">
        <f>'Wyn ucz Ang'!AB56</f>
        <v>1</v>
      </c>
      <c r="AC58" s="14">
        <f>'Wyn ucz Ang'!AC56</f>
        <v>0</v>
      </c>
      <c r="AD58" s="14">
        <f>'Wyn ucz Ang'!AD56</f>
        <v>0</v>
      </c>
      <c r="AE58" s="14">
        <f>'Wyn ucz Ang'!AE56</f>
        <v>1</v>
      </c>
      <c r="AF58" s="14">
        <f>'Wyn ucz Ang'!AF56</f>
        <v>0</v>
      </c>
      <c r="AG58" s="14">
        <f>'Wyn ucz Ang'!AG56</f>
        <v>0</v>
      </c>
      <c r="AH58" s="14">
        <f>'Wyn ucz Ang'!AH56</f>
        <v>0</v>
      </c>
      <c r="AI58" s="14">
        <f>'Wyn ucz Ang'!AI56</f>
        <v>0</v>
      </c>
      <c r="AJ58" s="14">
        <f>'Wyn ucz Ang'!AJ56</f>
        <v>0</v>
      </c>
      <c r="AK58" s="14">
        <f>'Wyn ucz Ang'!AK56</f>
        <v>0</v>
      </c>
      <c r="AL58" s="14">
        <f>'Wyn ucz Ang'!AL56</f>
        <v>0</v>
      </c>
      <c r="AM58" s="14">
        <f>'Wyn ucz Ang'!AM56</f>
        <v>0</v>
      </c>
      <c r="AN58" s="14">
        <f>'Wyn ucz Ang'!AN56</f>
        <v>1</v>
      </c>
      <c r="AO58" s="14">
        <f>'Wyn ucz Ang'!AO56</f>
        <v>0</v>
      </c>
      <c r="AP58" s="14">
        <f>'Wyn ucz Ang'!AP56</f>
        <v>0</v>
      </c>
      <c r="AQ58" s="14">
        <f t="shared" si="6"/>
        <v>19</v>
      </c>
      <c r="AR58" s="15">
        <f>AQ58/'ANAL_UCZ JPOL_MAT'!$D$1</f>
        <v>0.4634146341463415</v>
      </c>
      <c r="AS58" s="7" t="str">
        <f t="shared" si="2"/>
        <v>Trudny</v>
      </c>
      <c r="AT58" s="8" t="str">
        <f t="shared" si="3"/>
        <v>Niskim</v>
      </c>
    </row>
    <row r="59" spans="1:46" ht="35.25" customHeight="1">
      <c r="A59" s="14" t="str">
        <f>'Wyniki ucz'!A57</f>
        <v>C10</v>
      </c>
      <c r="B59" s="14" t="str">
        <f>'Wyniki ucz'!B57</f>
        <v>SP-X1-152</v>
      </c>
      <c r="C59" s="14">
        <f>'Wyn ucz Ang'!C57</f>
        <v>1</v>
      </c>
      <c r="D59" s="14">
        <f>'Wyn ucz Ang'!D57</f>
        <v>1</v>
      </c>
      <c r="E59" s="14">
        <f>'Wyn ucz Ang'!E57</f>
        <v>1</v>
      </c>
      <c r="F59" s="14">
        <f>'Wyn ucz Ang'!F57</f>
        <v>1</v>
      </c>
      <c r="G59" s="14">
        <f>'Wyn ucz Ang'!G57</f>
        <v>1</v>
      </c>
      <c r="H59" s="14">
        <f>'Wyn ucz Ang'!H57</f>
        <v>1</v>
      </c>
      <c r="I59" s="14">
        <f>'Wyn ucz Ang'!I57</f>
        <v>1</v>
      </c>
      <c r="J59" s="14">
        <f>'Wyn ucz Ang'!J57</f>
        <v>1</v>
      </c>
      <c r="K59" s="14">
        <f>'Wyn ucz Ang'!K57</f>
        <v>1</v>
      </c>
      <c r="L59" s="14">
        <f>'Wyn ucz Ang'!L57</f>
        <v>1</v>
      </c>
      <c r="M59" s="14">
        <f>'Wyn ucz Ang'!M57</f>
        <v>1</v>
      </c>
      <c r="N59" s="14">
        <f>'Wyn ucz Ang'!N57</f>
        <v>1</v>
      </c>
      <c r="O59" s="14">
        <f>'Wyn ucz Ang'!O57</f>
        <v>1</v>
      </c>
      <c r="P59" s="14">
        <f>'Wyn ucz Ang'!P57</f>
        <v>1</v>
      </c>
      <c r="Q59" s="14">
        <f>'Wyn ucz Ang'!Q57</f>
        <v>1</v>
      </c>
      <c r="R59" s="14">
        <f>'Wyn ucz Ang'!R57</f>
        <v>1</v>
      </c>
      <c r="S59" s="14">
        <f>'Wyn ucz Ang'!S57</f>
        <v>1</v>
      </c>
      <c r="T59" s="14">
        <f>'Wyn ucz Ang'!T57</f>
        <v>1</v>
      </c>
      <c r="U59" s="14">
        <f>'Wyn ucz Ang'!U57</f>
        <v>1</v>
      </c>
      <c r="V59" s="14">
        <f>'Wyn ucz Ang'!V57</f>
        <v>1</v>
      </c>
      <c r="W59" s="14">
        <f>'Wyn ucz Ang'!W57</f>
        <v>1</v>
      </c>
      <c r="X59" s="14">
        <f>'Wyn ucz Ang'!X57</f>
        <v>1</v>
      </c>
      <c r="Y59" s="14">
        <f>'Wyn ucz Ang'!Y57</f>
        <v>1</v>
      </c>
      <c r="Z59" s="14">
        <f>'Wyn ucz Ang'!Z57</f>
        <v>1</v>
      </c>
      <c r="AA59" s="14">
        <f>'Wyn ucz Ang'!AA57</f>
        <v>1</v>
      </c>
      <c r="AB59" s="14">
        <f>'Wyn ucz Ang'!AB57</f>
        <v>1</v>
      </c>
      <c r="AC59" s="14">
        <f>'Wyn ucz Ang'!AC57</f>
        <v>1</v>
      </c>
      <c r="AD59" s="14">
        <f>'Wyn ucz Ang'!AD57</f>
        <v>1</v>
      </c>
      <c r="AE59" s="14">
        <f>'Wyn ucz Ang'!AE57</f>
        <v>1</v>
      </c>
      <c r="AF59" s="14">
        <f>'Wyn ucz Ang'!AF57</f>
        <v>1</v>
      </c>
      <c r="AG59" s="14">
        <f>'Wyn ucz Ang'!AG57</f>
        <v>1</v>
      </c>
      <c r="AH59" s="14">
        <f>'Wyn ucz Ang'!AH57</f>
        <v>1</v>
      </c>
      <c r="AI59" s="14">
        <f>'Wyn ucz Ang'!AI57</f>
        <v>1</v>
      </c>
      <c r="AJ59" s="14">
        <f>'Wyn ucz Ang'!AJ57</f>
        <v>1</v>
      </c>
      <c r="AK59" s="14">
        <f>'Wyn ucz Ang'!AK57</f>
        <v>1</v>
      </c>
      <c r="AL59" s="14">
        <f>'Wyn ucz Ang'!AL57</f>
        <v>1</v>
      </c>
      <c r="AM59" s="14">
        <f>'Wyn ucz Ang'!AM57</f>
        <v>1</v>
      </c>
      <c r="AN59" s="14">
        <f>'Wyn ucz Ang'!AN57</f>
        <v>1</v>
      </c>
      <c r="AO59" s="14">
        <f>'Wyn ucz Ang'!AO57</f>
        <v>1</v>
      </c>
      <c r="AP59" s="14">
        <f>'Wyn ucz Ang'!AP57</f>
        <v>1</v>
      </c>
      <c r="AQ59" s="14">
        <f t="shared" si="6"/>
        <v>40</v>
      </c>
      <c r="AR59" s="15">
        <f>AQ59/'ANAL_UCZ JPOL_MAT'!$D$1</f>
        <v>0.975609756097561</v>
      </c>
      <c r="AS59" s="7" t="str">
        <f t="shared" si="2"/>
        <v>Bardzo łatwy</v>
      </c>
      <c r="AT59" s="8" t="str">
        <f t="shared" si="3"/>
        <v>Bardzo dobrym</v>
      </c>
    </row>
    <row r="60" spans="1:46" ht="35.25" customHeight="1">
      <c r="A60" s="14" t="str">
        <f>'Wyniki ucz'!A58</f>
        <v>C12</v>
      </c>
      <c r="B60" s="14" t="str">
        <f>'Wyniki ucz'!B58</f>
        <v>SP-Y1-152</v>
      </c>
      <c r="C60" s="14">
        <f>'Wyn ucz Ang'!C58</f>
        <v>1</v>
      </c>
      <c r="D60" s="14">
        <f>'Wyn ucz Ang'!D58</f>
        <v>1</v>
      </c>
      <c r="E60" s="14">
        <f>'Wyn ucz Ang'!E58</f>
        <v>1</v>
      </c>
      <c r="F60" s="14">
        <f>'Wyn ucz Ang'!F58</f>
        <v>1</v>
      </c>
      <c r="G60" s="14">
        <f>'Wyn ucz Ang'!G58</f>
        <v>1</v>
      </c>
      <c r="H60" s="14">
        <f>'Wyn ucz Ang'!H58</f>
        <v>1</v>
      </c>
      <c r="I60" s="14">
        <f>'Wyn ucz Ang'!I58</f>
        <v>1</v>
      </c>
      <c r="J60" s="14">
        <f>'Wyn ucz Ang'!J58</f>
        <v>1</v>
      </c>
      <c r="K60" s="14">
        <f>'Wyn ucz Ang'!K58</f>
        <v>1</v>
      </c>
      <c r="L60" s="14">
        <f>'Wyn ucz Ang'!L58</f>
        <v>1</v>
      </c>
      <c r="M60" s="14">
        <f>'Wyn ucz Ang'!M58</f>
        <v>1</v>
      </c>
      <c r="N60" s="14">
        <f>'Wyn ucz Ang'!N58</f>
        <v>1</v>
      </c>
      <c r="O60" s="14">
        <f>'Wyn ucz Ang'!O58</f>
        <v>1</v>
      </c>
      <c r="P60" s="14">
        <f>'Wyn ucz Ang'!P58</f>
        <v>1</v>
      </c>
      <c r="Q60" s="14">
        <f>'Wyn ucz Ang'!Q58</f>
        <v>1</v>
      </c>
      <c r="R60" s="14">
        <f>'Wyn ucz Ang'!R58</f>
        <v>1</v>
      </c>
      <c r="S60" s="14">
        <f>'Wyn ucz Ang'!S58</f>
        <v>1</v>
      </c>
      <c r="T60" s="14">
        <f>'Wyn ucz Ang'!T58</f>
        <v>1</v>
      </c>
      <c r="U60" s="14">
        <f>'Wyn ucz Ang'!U58</f>
        <v>1</v>
      </c>
      <c r="V60" s="14">
        <f>'Wyn ucz Ang'!V58</f>
        <v>1</v>
      </c>
      <c r="W60" s="14">
        <f>'Wyn ucz Ang'!W58</f>
        <v>1</v>
      </c>
      <c r="X60" s="14">
        <f>'Wyn ucz Ang'!X58</f>
        <v>1</v>
      </c>
      <c r="Y60" s="14">
        <f>'Wyn ucz Ang'!Y58</f>
        <v>1</v>
      </c>
      <c r="Z60" s="14">
        <f>'Wyn ucz Ang'!Z58</f>
        <v>1</v>
      </c>
      <c r="AA60" s="14">
        <f>'Wyn ucz Ang'!AA58</f>
        <v>1</v>
      </c>
      <c r="AB60" s="14">
        <f>'Wyn ucz Ang'!AB58</f>
        <v>1</v>
      </c>
      <c r="AC60" s="14">
        <f>'Wyn ucz Ang'!AC58</f>
        <v>1</v>
      </c>
      <c r="AD60" s="14">
        <f>'Wyn ucz Ang'!AD58</f>
        <v>1</v>
      </c>
      <c r="AE60" s="14">
        <f>'Wyn ucz Ang'!AE58</f>
        <v>1</v>
      </c>
      <c r="AF60" s="14">
        <f>'Wyn ucz Ang'!AF58</f>
        <v>1</v>
      </c>
      <c r="AG60" s="14">
        <f>'Wyn ucz Ang'!AG58</f>
        <v>1</v>
      </c>
      <c r="AH60" s="14">
        <f>'Wyn ucz Ang'!AH58</f>
        <v>1</v>
      </c>
      <c r="AI60" s="14">
        <f>'Wyn ucz Ang'!AI58</f>
        <v>1</v>
      </c>
      <c r="AJ60" s="14">
        <f>'Wyn ucz Ang'!AJ58</f>
        <v>1</v>
      </c>
      <c r="AK60" s="14">
        <f>'Wyn ucz Ang'!AK58</f>
        <v>1</v>
      </c>
      <c r="AL60" s="14">
        <f>'Wyn ucz Ang'!AL58</f>
        <v>1</v>
      </c>
      <c r="AM60" s="14">
        <f>'Wyn ucz Ang'!AM58</f>
        <v>1</v>
      </c>
      <c r="AN60" s="14">
        <f>'Wyn ucz Ang'!AN58</f>
        <v>1</v>
      </c>
      <c r="AO60" s="14">
        <f>'Wyn ucz Ang'!AO58</f>
        <v>1</v>
      </c>
      <c r="AP60" s="14">
        <f>'Wyn ucz Ang'!AP58</f>
        <v>1</v>
      </c>
      <c r="AQ60" s="14">
        <f t="shared" si="1"/>
        <v>40</v>
      </c>
      <c r="AR60" s="15">
        <f>AQ60/'ANAL_UCZ JPOL_MAT'!$D$1</f>
        <v>0.975609756097561</v>
      </c>
      <c r="AS60" s="7" t="str">
        <f t="shared" si="2"/>
        <v>Bardzo łatwy</v>
      </c>
      <c r="AT60" s="8" t="str">
        <f t="shared" si="3"/>
        <v>Bardzo dobrym</v>
      </c>
    </row>
    <row r="61" spans="1:46" ht="35.25" customHeight="1">
      <c r="A61" s="14" t="str">
        <f>'Wyniki ucz'!A59</f>
        <v>C13</v>
      </c>
      <c r="B61" s="14" t="str">
        <f>'Wyniki ucz'!B59</f>
        <v>SP-Y1-152</v>
      </c>
      <c r="C61" s="14">
        <f>'Wyn ucz Ang'!C59</f>
        <v>1</v>
      </c>
      <c r="D61" s="14">
        <f>'Wyn ucz Ang'!D59</f>
        <v>1</v>
      </c>
      <c r="E61" s="14">
        <f>'Wyn ucz Ang'!E59</f>
        <v>1</v>
      </c>
      <c r="F61" s="14">
        <f>'Wyn ucz Ang'!F59</f>
        <v>0</v>
      </c>
      <c r="G61" s="14">
        <f>'Wyn ucz Ang'!G59</f>
        <v>0</v>
      </c>
      <c r="H61" s="14">
        <f>'Wyn ucz Ang'!H59</f>
        <v>0</v>
      </c>
      <c r="I61" s="14">
        <f>'Wyn ucz Ang'!I59</f>
        <v>1</v>
      </c>
      <c r="J61" s="14">
        <f>'Wyn ucz Ang'!J59</f>
        <v>1</v>
      </c>
      <c r="K61" s="14">
        <f>'Wyn ucz Ang'!K59</f>
        <v>0</v>
      </c>
      <c r="L61" s="14">
        <f>'Wyn ucz Ang'!L59</f>
        <v>0</v>
      </c>
      <c r="M61" s="14">
        <f>'Wyn ucz Ang'!M59</f>
        <v>0</v>
      </c>
      <c r="N61" s="14">
        <f>'Wyn ucz Ang'!N59</f>
        <v>1</v>
      </c>
      <c r="O61" s="14">
        <f>'Wyn ucz Ang'!O59</f>
        <v>1</v>
      </c>
      <c r="P61" s="14">
        <f>'Wyn ucz Ang'!P59</f>
        <v>1</v>
      </c>
      <c r="Q61" s="14">
        <f>'Wyn ucz Ang'!Q59</f>
        <v>1</v>
      </c>
      <c r="R61" s="14">
        <f>'Wyn ucz Ang'!R59</f>
        <v>0</v>
      </c>
      <c r="S61" s="14">
        <f>'Wyn ucz Ang'!S59</f>
        <v>1</v>
      </c>
      <c r="T61" s="14">
        <f>'Wyn ucz Ang'!T59</f>
        <v>1</v>
      </c>
      <c r="U61" s="14">
        <f>'Wyn ucz Ang'!U59</f>
        <v>0</v>
      </c>
      <c r="V61" s="14">
        <f>'Wyn ucz Ang'!V59</f>
        <v>1</v>
      </c>
      <c r="W61" s="14">
        <f>'Wyn ucz Ang'!W59</f>
        <v>1</v>
      </c>
      <c r="X61" s="14">
        <f>'Wyn ucz Ang'!X59</f>
        <v>0</v>
      </c>
      <c r="Y61" s="14">
        <f>'Wyn ucz Ang'!Y59</f>
        <v>0</v>
      </c>
      <c r="Z61" s="14">
        <f>'Wyn ucz Ang'!Z59</f>
        <v>1</v>
      </c>
      <c r="AA61" s="14">
        <f>'Wyn ucz Ang'!AA59</f>
        <v>1</v>
      </c>
      <c r="AB61" s="14">
        <f>'Wyn ucz Ang'!AB59</f>
        <v>1</v>
      </c>
      <c r="AC61" s="14">
        <f>'Wyn ucz Ang'!AC59</f>
        <v>0</v>
      </c>
      <c r="AD61" s="14">
        <f>'Wyn ucz Ang'!AD59</f>
        <v>0</v>
      </c>
      <c r="AE61" s="14">
        <f>'Wyn ucz Ang'!AE59</f>
        <v>0</v>
      </c>
      <c r="AF61" s="14">
        <f>'Wyn ucz Ang'!AF59</f>
        <v>0</v>
      </c>
      <c r="AG61" s="14">
        <f>'Wyn ucz Ang'!AG59</f>
        <v>1</v>
      </c>
      <c r="AH61" s="14">
        <f>'Wyn ucz Ang'!AH59</f>
        <v>0</v>
      </c>
      <c r="AI61" s="14">
        <f>'Wyn ucz Ang'!AI59</f>
        <v>0</v>
      </c>
      <c r="AJ61" s="14">
        <f>'Wyn ucz Ang'!AJ59</f>
        <v>0</v>
      </c>
      <c r="AK61" s="14">
        <f>'Wyn ucz Ang'!AK59</f>
        <v>0</v>
      </c>
      <c r="AL61" s="14">
        <f>'Wyn ucz Ang'!AL59</f>
        <v>0</v>
      </c>
      <c r="AM61" s="14">
        <f>'Wyn ucz Ang'!AM59</f>
        <v>1</v>
      </c>
      <c r="AN61" s="14">
        <f>'Wyn ucz Ang'!AN59</f>
        <v>0</v>
      </c>
      <c r="AO61" s="14">
        <f>'Wyn ucz Ang'!AO59</f>
        <v>0</v>
      </c>
      <c r="AP61" s="14">
        <f>'Wyn ucz Ang'!AP59</f>
        <v>1</v>
      </c>
      <c r="AQ61" s="14">
        <f t="shared" si="1"/>
        <v>19</v>
      </c>
      <c r="AR61" s="15">
        <f>AQ61/'ANAL_UCZ JPOL_MAT'!$D$1</f>
        <v>0.4634146341463415</v>
      </c>
      <c r="AS61" s="7" t="str">
        <f t="shared" si="2"/>
        <v>Trudny</v>
      </c>
      <c r="AT61" s="8" t="str">
        <f t="shared" si="3"/>
        <v>Niskim</v>
      </c>
    </row>
    <row r="62" spans="1:46" ht="35.25" customHeight="1">
      <c r="A62" s="14" t="str">
        <f>'Wyniki ucz'!A60</f>
        <v>C14</v>
      </c>
      <c r="B62" s="14" t="str">
        <f>'Wyniki ucz'!B60</f>
        <v>SP-Y1-152</v>
      </c>
      <c r="C62" s="14">
        <f>'Wyn ucz Ang'!C60</f>
        <v>1</v>
      </c>
      <c r="D62" s="14">
        <f>'Wyn ucz Ang'!D60</f>
        <v>1</v>
      </c>
      <c r="E62" s="14">
        <f>'Wyn ucz Ang'!E60</f>
        <v>1</v>
      </c>
      <c r="F62" s="14">
        <f>'Wyn ucz Ang'!F60</f>
        <v>1</v>
      </c>
      <c r="G62" s="14">
        <f>'Wyn ucz Ang'!G60</f>
        <v>1</v>
      </c>
      <c r="H62" s="14">
        <f>'Wyn ucz Ang'!H60</f>
        <v>1</v>
      </c>
      <c r="I62" s="14">
        <f>'Wyn ucz Ang'!I60</f>
        <v>1</v>
      </c>
      <c r="J62" s="14">
        <f>'Wyn ucz Ang'!J60</f>
        <v>1</v>
      </c>
      <c r="K62" s="14">
        <f>'Wyn ucz Ang'!K60</f>
        <v>1</v>
      </c>
      <c r="L62" s="14">
        <f>'Wyn ucz Ang'!L60</f>
        <v>1</v>
      </c>
      <c r="M62" s="14">
        <f>'Wyn ucz Ang'!M60</f>
        <v>1</v>
      </c>
      <c r="N62" s="14">
        <f>'Wyn ucz Ang'!N60</f>
        <v>1</v>
      </c>
      <c r="O62" s="14">
        <f>'Wyn ucz Ang'!O60</f>
        <v>1</v>
      </c>
      <c r="P62" s="14">
        <f>'Wyn ucz Ang'!P60</f>
        <v>1</v>
      </c>
      <c r="Q62" s="14">
        <f>'Wyn ucz Ang'!Q60</f>
        <v>1</v>
      </c>
      <c r="R62" s="14">
        <f>'Wyn ucz Ang'!R60</f>
        <v>1</v>
      </c>
      <c r="S62" s="14">
        <f>'Wyn ucz Ang'!S60</f>
        <v>1</v>
      </c>
      <c r="T62" s="14">
        <f>'Wyn ucz Ang'!T60</f>
        <v>1</v>
      </c>
      <c r="U62" s="14">
        <f>'Wyn ucz Ang'!U60</f>
        <v>1</v>
      </c>
      <c r="V62" s="14">
        <f>'Wyn ucz Ang'!V60</f>
        <v>1</v>
      </c>
      <c r="W62" s="14">
        <f>'Wyn ucz Ang'!W60</f>
        <v>1</v>
      </c>
      <c r="X62" s="14">
        <f>'Wyn ucz Ang'!X60</f>
        <v>1</v>
      </c>
      <c r="Y62" s="14">
        <f>'Wyn ucz Ang'!Y60</f>
        <v>1</v>
      </c>
      <c r="Z62" s="14">
        <f>'Wyn ucz Ang'!Z60</f>
        <v>1</v>
      </c>
      <c r="AA62" s="14">
        <f>'Wyn ucz Ang'!AA60</f>
        <v>1</v>
      </c>
      <c r="AB62" s="14">
        <f>'Wyn ucz Ang'!AB60</f>
        <v>1</v>
      </c>
      <c r="AC62" s="14">
        <f>'Wyn ucz Ang'!AC60</f>
        <v>1</v>
      </c>
      <c r="AD62" s="14">
        <f>'Wyn ucz Ang'!AD60</f>
        <v>1</v>
      </c>
      <c r="AE62" s="14">
        <f>'Wyn ucz Ang'!AE60</f>
        <v>1</v>
      </c>
      <c r="AF62" s="14">
        <f>'Wyn ucz Ang'!AF60</f>
        <v>1</v>
      </c>
      <c r="AG62" s="14">
        <f>'Wyn ucz Ang'!AG60</f>
        <v>1</v>
      </c>
      <c r="AH62" s="14">
        <f>'Wyn ucz Ang'!AH60</f>
        <v>1</v>
      </c>
      <c r="AI62" s="14">
        <f>'Wyn ucz Ang'!AI60</f>
        <v>1</v>
      </c>
      <c r="AJ62" s="14">
        <f>'Wyn ucz Ang'!AJ60</f>
        <v>1</v>
      </c>
      <c r="AK62" s="14">
        <f>'Wyn ucz Ang'!AK60</f>
        <v>1</v>
      </c>
      <c r="AL62" s="14">
        <f>'Wyn ucz Ang'!AL60</f>
        <v>1</v>
      </c>
      <c r="AM62" s="14">
        <f>'Wyn ucz Ang'!AM60</f>
        <v>1</v>
      </c>
      <c r="AN62" s="14">
        <f>'Wyn ucz Ang'!AN60</f>
        <v>1</v>
      </c>
      <c r="AO62" s="14">
        <f>'Wyn ucz Ang'!AO60</f>
        <v>1</v>
      </c>
      <c r="AP62" s="14">
        <f>'Wyn ucz Ang'!AP60</f>
        <v>1</v>
      </c>
      <c r="AQ62" s="14">
        <f t="shared" si="1"/>
        <v>40</v>
      </c>
      <c r="AR62" s="15">
        <f>AQ62/'ANAL_UCZ JPOL_MAT'!$D$1</f>
        <v>0.975609756097561</v>
      </c>
      <c r="AS62" s="7" t="str">
        <f t="shared" si="2"/>
        <v>Bardzo łatwy</v>
      </c>
      <c r="AT62" s="8" t="str">
        <f t="shared" si="3"/>
        <v>Bardzo dobrym</v>
      </c>
    </row>
    <row r="63" spans="1:46" ht="35.25" customHeight="1">
      <c r="A63" s="14" t="str">
        <f>'Wyniki ucz'!A61</f>
        <v>C15</v>
      </c>
      <c r="B63" s="14" t="str">
        <f>'Wyniki ucz'!B61</f>
        <v>SP-X1-152</v>
      </c>
      <c r="C63" s="14">
        <f>'Wyn ucz Ang'!C61</f>
        <v>1</v>
      </c>
      <c r="D63" s="14">
        <f>'Wyn ucz Ang'!D61</f>
        <v>1</v>
      </c>
      <c r="E63" s="14">
        <f>'Wyn ucz Ang'!E61</f>
        <v>1</v>
      </c>
      <c r="F63" s="14">
        <f>'Wyn ucz Ang'!F61</f>
        <v>1</v>
      </c>
      <c r="G63" s="14">
        <f>'Wyn ucz Ang'!G61</f>
        <v>1</v>
      </c>
      <c r="H63" s="14">
        <f>'Wyn ucz Ang'!H61</f>
        <v>1</v>
      </c>
      <c r="I63" s="14">
        <f>'Wyn ucz Ang'!I61</f>
        <v>1</v>
      </c>
      <c r="J63" s="14">
        <f>'Wyn ucz Ang'!J61</f>
        <v>1</v>
      </c>
      <c r="K63" s="14">
        <f>'Wyn ucz Ang'!K61</f>
        <v>1</v>
      </c>
      <c r="L63" s="14">
        <f>'Wyn ucz Ang'!L61</f>
        <v>1</v>
      </c>
      <c r="M63" s="14">
        <f>'Wyn ucz Ang'!M61</f>
        <v>1</v>
      </c>
      <c r="N63" s="14">
        <f>'Wyn ucz Ang'!N61</f>
        <v>1</v>
      </c>
      <c r="O63" s="14">
        <f>'Wyn ucz Ang'!O61</f>
        <v>1</v>
      </c>
      <c r="P63" s="14">
        <f>'Wyn ucz Ang'!P61</f>
        <v>1</v>
      </c>
      <c r="Q63" s="14">
        <f>'Wyn ucz Ang'!Q61</f>
        <v>1</v>
      </c>
      <c r="R63" s="14">
        <f>'Wyn ucz Ang'!R61</f>
        <v>1</v>
      </c>
      <c r="S63" s="14">
        <f>'Wyn ucz Ang'!S61</f>
        <v>1</v>
      </c>
      <c r="T63" s="14">
        <f>'Wyn ucz Ang'!T61</f>
        <v>1</v>
      </c>
      <c r="U63" s="14">
        <f>'Wyn ucz Ang'!U61</f>
        <v>1</v>
      </c>
      <c r="V63" s="14">
        <f>'Wyn ucz Ang'!V61</f>
        <v>1</v>
      </c>
      <c r="W63" s="14">
        <f>'Wyn ucz Ang'!W61</f>
        <v>1</v>
      </c>
      <c r="X63" s="14">
        <f>'Wyn ucz Ang'!X61</f>
        <v>1</v>
      </c>
      <c r="Y63" s="14">
        <f>'Wyn ucz Ang'!Y61</f>
        <v>1</v>
      </c>
      <c r="Z63" s="14">
        <f>'Wyn ucz Ang'!Z61</f>
        <v>1</v>
      </c>
      <c r="AA63" s="14">
        <f>'Wyn ucz Ang'!AA61</f>
        <v>1</v>
      </c>
      <c r="AB63" s="14">
        <f>'Wyn ucz Ang'!AB61</f>
        <v>1</v>
      </c>
      <c r="AC63" s="14">
        <f>'Wyn ucz Ang'!AC61</f>
        <v>1</v>
      </c>
      <c r="AD63" s="14">
        <f>'Wyn ucz Ang'!AD61</f>
        <v>1</v>
      </c>
      <c r="AE63" s="14">
        <f>'Wyn ucz Ang'!AE61</f>
        <v>1</v>
      </c>
      <c r="AF63" s="14">
        <f>'Wyn ucz Ang'!AF61</f>
        <v>1</v>
      </c>
      <c r="AG63" s="14">
        <f>'Wyn ucz Ang'!AG61</f>
        <v>1</v>
      </c>
      <c r="AH63" s="14">
        <f>'Wyn ucz Ang'!AH61</f>
        <v>1</v>
      </c>
      <c r="AI63" s="14">
        <f>'Wyn ucz Ang'!AI61</f>
        <v>1</v>
      </c>
      <c r="AJ63" s="14">
        <f>'Wyn ucz Ang'!AJ61</f>
        <v>1</v>
      </c>
      <c r="AK63" s="14">
        <f>'Wyn ucz Ang'!AK61</f>
        <v>1</v>
      </c>
      <c r="AL63" s="14">
        <f>'Wyn ucz Ang'!AL61</f>
        <v>1</v>
      </c>
      <c r="AM63" s="14">
        <f>'Wyn ucz Ang'!AM61</f>
        <v>1</v>
      </c>
      <c r="AN63" s="14">
        <f>'Wyn ucz Ang'!AN61</f>
        <v>1</v>
      </c>
      <c r="AO63" s="14">
        <f>'Wyn ucz Ang'!AO61</f>
        <v>0</v>
      </c>
      <c r="AP63" s="14">
        <f>'Wyn ucz Ang'!AP61</f>
        <v>1</v>
      </c>
      <c r="AQ63" s="14">
        <f t="shared" si="1"/>
        <v>39</v>
      </c>
      <c r="AR63" s="15">
        <f>AQ63/'ANAL_UCZ JPOL_MAT'!$D$1</f>
        <v>0.9512195121951219</v>
      </c>
      <c r="AS63" s="7" t="str">
        <f t="shared" si="2"/>
        <v>Bardzo łatwy</v>
      </c>
      <c r="AT63" s="8" t="str">
        <f t="shared" si="3"/>
        <v>Bardzo dobrym</v>
      </c>
    </row>
    <row r="64" spans="1:46" ht="35.25" customHeight="1">
      <c r="A64" s="14" t="str">
        <f>'Wyniki ucz'!A62</f>
        <v>C16</v>
      </c>
      <c r="B64" s="14" t="str">
        <f>'Wyniki ucz'!B62</f>
        <v>SP-Y1-152</v>
      </c>
      <c r="C64" s="14">
        <f>'Wyn ucz Ang'!C62</f>
        <v>1</v>
      </c>
      <c r="D64" s="14">
        <f>'Wyn ucz Ang'!D62</f>
        <v>1</v>
      </c>
      <c r="E64" s="14">
        <f>'Wyn ucz Ang'!E62</f>
        <v>1</v>
      </c>
      <c r="F64" s="14">
        <f>'Wyn ucz Ang'!F62</f>
        <v>1</v>
      </c>
      <c r="G64" s="14">
        <f>'Wyn ucz Ang'!G62</f>
        <v>1</v>
      </c>
      <c r="H64" s="14">
        <f>'Wyn ucz Ang'!H62</f>
        <v>1</v>
      </c>
      <c r="I64" s="14">
        <f>'Wyn ucz Ang'!I62</f>
        <v>1</v>
      </c>
      <c r="J64" s="14">
        <f>'Wyn ucz Ang'!J62</f>
        <v>1</v>
      </c>
      <c r="K64" s="14">
        <f>'Wyn ucz Ang'!K62</f>
        <v>1</v>
      </c>
      <c r="L64" s="14">
        <f>'Wyn ucz Ang'!L62</f>
        <v>1</v>
      </c>
      <c r="M64" s="14">
        <f>'Wyn ucz Ang'!M62</f>
        <v>1</v>
      </c>
      <c r="N64" s="14">
        <f>'Wyn ucz Ang'!N62</f>
        <v>1</v>
      </c>
      <c r="O64" s="14">
        <f>'Wyn ucz Ang'!O62</f>
        <v>1</v>
      </c>
      <c r="P64" s="14">
        <f>'Wyn ucz Ang'!P62</f>
        <v>1</v>
      </c>
      <c r="Q64" s="14">
        <f>'Wyn ucz Ang'!Q62</f>
        <v>1</v>
      </c>
      <c r="R64" s="14">
        <f>'Wyn ucz Ang'!R62</f>
        <v>1</v>
      </c>
      <c r="S64" s="14">
        <f>'Wyn ucz Ang'!S62</f>
        <v>1</v>
      </c>
      <c r="T64" s="14">
        <f>'Wyn ucz Ang'!T62</f>
        <v>1</v>
      </c>
      <c r="U64" s="14">
        <f>'Wyn ucz Ang'!U62</f>
        <v>1</v>
      </c>
      <c r="V64" s="14">
        <f>'Wyn ucz Ang'!V62</f>
        <v>1</v>
      </c>
      <c r="W64" s="14">
        <f>'Wyn ucz Ang'!W62</f>
        <v>1</v>
      </c>
      <c r="X64" s="14">
        <f>'Wyn ucz Ang'!X62</f>
        <v>1</v>
      </c>
      <c r="Y64" s="14">
        <f>'Wyn ucz Ang'!Y62</f>
        <v>1</v>
      </c>
      <c r="Z64" s="14">
        <f>'Wyn ucz Ang'!Z62</f>
        <v>1</v>
      </c>
      <c r="AA64" s="14">
        <f>'Wyn ucz Ang'!AA62</f>
        <v>1</v>
      </c>
      <c r="AB64" s="14">
        <f>'Wyn ucz Ang'!AB62</f>
        <v>1</v>
      </c>
      <c r="AC64" s="14">
        <f>'Wyn ucz Ang'!AC62</f>
        <v>1</v>
      </c>
      <c r="AD64" s="14">
        <f>'Wyn ucz Ang'!AD62</f>
        <v>1</v>
      </c>
      <c r="AE64" s="14">
        <f>'Wyn ucz Ang'!AE62</f>
        <v>0</v>
      </c>
      <c r="AF64" s="14">
        <f>'Wyn ucz Ang'!AF62</f>
        <v>1</v>
      </c>
      <c r="AG64" s="14">
        <f>'Wyn ucz Ang'!AG62</f>
        <v>1</v>
      </c>
      <c r="AH64" s="14">
        <f>'Wyn ucz Ang'!AH62</f>
        <v>1</v>
      </c>
      <c r="AI64" s="14">
        <f>'Wyn ucz Ang'!AI62</f>
        <v>1</v>
      </c>
      <c r="AJ64" s="14">
        <f>'Wyn ucz Ang'!AJ62</f>
        <v>1</v>
      </c>
      <c r="AK64" s="14">
        <f>'Wyn ucz Ang'!AK62</f>
        <v>1</v>
      </c>
      <c r="AL64" s="14">
        <f>'Wyn ucz Ang'!AL62</f>
        <v>1</v>
      </c>
      <c r="AM64" s="14">
        <f>'Wyn ucz Ang'!AM62</f>
        <v>1</v>
      </c>
      <c r="AN64" s="14">
        <f>'Wyn ucz Ang'!AN62</f>
        <v>1</v>
      </c>
      <c r="AO64" s="14">
        <f>'Wyn ucz Ang'!AO62</f>
        <v>1</v>
      </c>
      <c r="AP64" s="14">
        <f>'Wyn ucz Ang'!AP62</f>
        <v>1</v>
      </c>
      <c r="AQ64" s="14">
        <f t="shared" si="1"/>
        <v>39</v>
      </c>
      <c r="AR64" s="15">
        <f>AQ64/'ANAL_UCZ JPOL_MAT'!$D$1</f>
        <v>0.9512195121951219</v>
      </c>
      <c r="AS64" s="7" t="str">
        <f t="shared" si="2"/>
        <v>Bardzo łatwy</v>
      </c>
      <c r="AT64" s="8" t="str">
        <f t="shared" si="3"/>
        <v>Bardzo dobrym</v>
      </c>
    </row>
    <row r="65" spans="1:46" ht="35.25" customHeight="1">
      <c r="A65" s="14" t="str">
        <f>'Wyniki ucz'!A63</f>
        <v>C17</v>
      </c>
      <c r="B65" s="14" t="str">
        <f>'Wyniki ucz'!B63</f>
        <v>SP-X1-152</v>
      </c>
      <c r="C65" s="14">
        <f>'Wyn ucz Ang'!C63</f>
        <v>1</v>
      </c>
      <c r="D65" s="14">
        <f>'Wyn ucz Ang'!D63</f>
        <v>1</v>
      </c>
      <c r="E65" s="14">
        <f>'Wyn ucz Ang'!E63</f>
        <v>1</v>
      </c>
      <c r="F65" s="14">
        <f>'Wyn ucz Ang'!F63</f>
        <v>1</v>
      </c>
      <c r="G65" s="14">
        <f>'Wyn ucz Ang'!G63</f>
        <v>1</v>
      </c>
      <c r="H65" s="14">
        <f>'Wyn ucz Ang'!H63</f>
        <v>1</v>
      </c>
      <c r="I65" s="14">
        <f>'Wyn ucz Ang'!I63</f>
        <v>1</v>
      </c>
      <c r="J65" s="14">
        <f>'Wyn ucz Ang'!J63</f>
        <v>1</v>
      </c>
      <c r="K65" s="14">
        <f>'Wyn ucz Ang'!K63</f>
        <v>1</v>
      </c>
      <c r="L65" s="14">
        <f>'Wyn ucz Ang'!L63</f>
        <v>1</v>
      </c>
      <c r="M65" s="14">
        <f>'Wyn ucz Ang'!M63</f>
        <v>1</v>
      </c>
      <c r="N65" s="14">
        <f>'Wyn ucz Ang'!N63</f>
        <v>1</v>
      </c>
      <c r="O65" s="14">
        <f>'Wyn ucz Ang'!O63</f>
        <v>1</v>
      </c>
      <c r="P65" s="14">
        <f>'Wyn ucz Ang'!P63</f>
        <v>1</v>
      </c>
      <c r="Q65" s="14">
        <f>'Wyn ucz Ang'!Q63</f>
        <v>1</v>
      </c>
      <c r="R65" s="14">
        <f>'Wyn ucz Ang'!R63</f>
        <v>1</v>
      </c>
      <c r="S65" s="14">
        <f>'Wyn ucz Ang'!S63</f>
        <v>1</v>
      </c>
      <c r="T65" s="14">
        <f>'Wyn ucz Ang'!T63</f>
        <v>1</v>
      </c>
      <c r="U65" s="14">
        <f>'Wyn ucz Ang'!U63</f>
        <v>1</v>
      </c>
      <c r="V65" s="14">
        <f>'Wyn ucz Ang'!V63</f>
        <v>1</v>
      </c>
      <c r="W65" s="14">
        <f>'Wyn ucz Ang'!W63</f>
        <v>1</v>
      </c>
      <c r="X65" s="14">
        <f>'Wyn ucz Ang'!X63</f>
        <v>1</v>
      </c>
      <c r="Y65" s="14">
        <f>'Wyn ucz Ang'!Y63</f>
        <v>1</v>
      </c>
      <c r="Z65" s="14">
        <f>'Wyn ucz Ang'!Z63</f>
        <v>1</v>
      </c>
      <c r="AA65" s="14">
        <f>'Wyn ucz Ang'!AA63</f>
        <v>1</v>
      </c>
      <c r="AB65" s="14">
        <f>'Wyn ucz Ang'!AB63</f>
        <v>1</v>
      </c>
      <c r="AC65" s="14">
        <f>'Wyn ucz Ang'!AC63</f>
        <v>1</v>
      </c>
      <c r="AD65" s="14">
        <f>'Wyn ucz Ang'!AD63</f>
        <v>1</v>
      </c>
      <c r="AE65" s="14">
        <f>'Wyn ucz Ang'!AE63</f>
        <v>1</v>
      </c>
      <c r="AF65" s="14">
        <f>'Wyn ucz Ang'!AF63</f>
        <v>1</v>
      </c>
      <c r="AG65" s="14">
        <f>'Wyn ucz Ang'!AG63</f>
        <v>1</v>
      </c>
      <c r="AH65" s="14">
        <f>'Wyn ucz Ang'!AH63</f>
        <v>1</v>
      </c>
      <c r="AI65" s="14">
        <f>'Wyn ucz Ang'!AI63</f>
        <v>1</v>
      </c>
      <c r="AJ65" s="14">
        <f>'Wyn ucz Ang'!AJ63</f>
        <v>1</v>
      </c>
      <c r="AK65" s="14">
        <f>'Wyn ucz Ang'!AK63</f>
        <v>1</v>
      </c>
      <c r="AL65" s="14">
        <f>'Wyn ucz Ang'!AL63</f>
        <v>1</v>
      </c>
      <c r="AM65" s="14">
        <f>'Wyn ucz Ang'!AM63</f>
        <v>1</v>
      </c>
      <c r="AN65" s="14">
        <f>'Wyn ucz Ang'!AN63</f>
        <v>1</v>
      </c>
      <c r="AO65" s="14">
        <f>'Wyn ucz Ang'!AO63</f>
        <v>1</v>
      </c>
      <c r="AP65" s="14">
        <f>'Wyn ucz Ang'!AP63</f>
        <v>1</v>
      </c>
      <c r="AQ65" s="14">
        <f t="shared" si="1"/>
        <v>40</v>
      </c>
      <c r="AR65" s="15">
        <f>AQ65/'ANAL_UCZ JPOL_MAT'!$D$1</f>
        <v>0.975609756097561</v>
      </c>
      <c r="AS65" s="7" t="str">
        <f t="shared" si="2"/>
        <v>Bardzo łatwy</v>
      </c>
      <c r="AT65" s="8" t="str">
        <f t="shared" si="3"/>
        <v>Bardzo dobrym</v>
      </c>
    </row>
    <row r="66" spans="1:46" ht="35.25" customHeight="1">
      <c r="A66" s="14" t="str">
        <f>'Wyniki ucz'!A64</f>
        <v>C18</v>
      </c>
      <c r="B66" s="14" t="str">
        <f>'Wyniki ucz'!B64</f>
        <v>SP-X1-152</v>
      </c>
      <c r="C66" s="14">
        <f>'Wyn ucz Ang'!C64</f>
        <v>1</v>
      </c>
      <c r="D66" s="14">
        <f>'Wyn ucz Ang'!D64</f>
        <v>1</v>
      </c>
      <c r="E66" s="14">
        <f>'Wyn ucz Ang'!E64</f>
        <v>1</v>
      </c>
      <c r="F66" s="14">
        <f>'Wyn ucz Ang'!F64</f>
        <v>1</v>
      </c>
      <c r="G66" s="14">
        <f>'Wyn ucz Ang'!G64</f>
        <v>1</v>
      </c>
      <c r="H66" s="14">
        <f>'Wyn ucz Ang'!H64</f>
        <v>1</v>
      </c>
      <c r="I66" s="14">
        <f>'Wyn ucz Ang'!I64</f>
        <v>1</v>
      </c>
      <c r="J66" s="14">
        <f>'Wyn ucz Ang'!J64</f>
        <v>1</v>
      </c>
      <c r="K66" s="14">
        <f>'Wyn ucz Ang'!K64</f>
        <v>1</v>
      </c>
      <c r="L66" s="14">
        <f>'Wyn ucz Ang'!L64</f>
        <v>1</v>
      </c>
      <c r="M66" s="14">
        <f>'Wyn ucz Ang'!M64</f>
        <v>1</v>
      </c>
      <c r="N66" s="14">
        <f>'Wyn ucz Ang'!N64</f>
        <v>1</v>
      </c>
      <c r="O66" s="14">
        <f>'Wyn ucz Ang'!O64</f>
        <v>1</v>
      </c>
      <c r="P66" s="14">
        <f>'Wyn ucz Ang'!P64</f>
        <v>1</v>
      </c>
      <c r="Q66" s="14">
        <f>'Wyn ucz Ang'!Q64</f>
        <v>1</v>
      </c>
      <c r="R66" s="14">
        <f>'Wyn ucz Ang'!R64</f>
        <v>1</v>
      </c>
      <c r="S66" s="14">
        <f>'Wyn ucz Ang'!S64</f>
        <v>1</v>
      </c>
      <c r="T66" s="14">
        <f>'Wyn ucz Ang'!T64</f>
        <v>1</v>
      </c>
      <c r="U66" s="14">
        <f>'Wyn ucz Ang'!U64</f>
        <v>1</v>
      </c>
      <c r="V66" s="14">
        <f>'Wyn ucz Ang'!V64</f>
        <v>1</v>
      </c>
      <c r="W66" s="14">
        <f>'Wyn ucz Ang'!W64</f>
        <v>1</v>
      </c>
      <c r="X66" s="14">
        <f>'Wyn ucz Ang'!X64</f>
        <v>1</v>
      </c>
      <c r="Y66" s="14">
        <f>'Wyn ucz Ang'!Y64</f>
        <v>1</v>
      </c>
      <c r="Z66" s="14">
        <f>'Wyn ucz Ang'!Z64</f>
        <v>1</v>
      </c>
      <c r="AA66" s="14">
        <f>'Wyn ucz Ang'!AA64</f>
        <v>1</v>
      </c>
      <c r="AB66" s="14">
        <f>'Wyn ucz Ang'!AB64</f>
        <v>1</v>
      </c>
      <c r="AC66" s="14">
        <f>'Wyn ucz Ang'!AC64</f>
        <v>1</v>
      </c>
      <c r="AD66" s="14">
        <f>'Wyn ucz Ang'!AD64</f>
        <v>1</v>
      </c>
      <c r="AE66" s="14">
        <f>'Wyn ucz Ang'!AE64</f>
        <v>0</v>
      </c>
      <c r="AF66" s="14">
        <f>'Wyn ucz Ang'!AF64</f>
        <v>1</v>
      </c>
      <c r="AG66" s="14">
        <f>'Wyn ucz Ang'!AG64</f>
        <v>1</v>
      </c>
      <c r="AH66" s="14">
        <f>'Wyn ucz Ang'!AH64</f>
        <v>1</v>
      </c>
      <c r="AI66" s="14">
        <f>'Wyn ucz Ang'!AI64</f>
        <v>1</v>
      </c>
      <c r="AJ66" s="14">
        <f>'Wyn ucz Ang'!AJ64</f>
        <v>1</v>
      </c>
      <c r="AK66" s="14">
        <f>'Wyn ucz Ang'!AK64</f>
        <v>1</v>
      </c>
      <c r="AL66" s="14">
        <f>'Wyn ucz Ang'!AL64</f>
        <v>1</v>
      </c>
      <c r="AM66" s="14">
        <f>'Wyn ucz Ang'!AM64</f>
        <v>1</v>
      </c>
      <c r="AN66" s="14">
        <f>'Wyn ucz Ang'!AN64</f>
        <v>1</v>
      </c>
      <c r="AO66" s="14">
        <f>'Wyn ucz Ang'!AO64</f>
        <v>1</v>
      </c>
      <c r="AP66" s="14">
        <f>'Wyn ucz Ang'!AP64</f>
        <v>1</v>
      </c>
      <c r="AQ66" s="14">
        <f t="shared" si="1"/>
        <v>39</v>
      </c>
      <c r="AR66" s="15">
        <f>AQ66/'ANAL_UCZ JPOL_MAT'!$D$1</f>
        <v>0.9512195121951219</v>
      </c>
      <c r="AS66" s="7" t="str">
        <f t="shared" si="2"/>
        <v>Bardzo łatwy</v>
      </c>
      <c r="AT66" s="8" t="str">
        <f t="shared" si="3"/>
        <v>Bardzo dobrym</v>
      </c>
    </row>
    <row r="67" spans="1:46" ht="35.25" customHeight="1">
      <c r="A67" s="14" t="str">
        <f>'Wyniki ucz'!A65</f>
        <v>C19</v>
      </c>
      <c r="B67" s="14" t="str">
        <f>'Wyniki ucz'!B65</f>
        <v>SP-X1-152</v>
      </c>
      <c r="C67" s="14">
        <f>'Wyn ucz Ang'!C65</f>
        <v>1</v>
      </c>
      <c r="D67" s="14">
        <f>'Wyn ucz Ang'!D65</f>
        <v>1</v>
      </c>
      <c r="E67" s="14">
        <f>'Wyn ucz Ang'!E65</f>
        <v>1</v>
      </c>
      <c r="F67" s="14">
        <f>'Wyn ucz Ang'!F65</f>
        <v>1</v>
      </c>
      <c r="G67" s="14">
        <f>'Wyn ucz Ang'!G65</f>
        <v>1</v>
      </c>
      <c r="H67" s="14">
        <f>'Wyn ucz Ang'!H65</f>
        <v>0</v>
      </c>
      <c r="I67" s="14">
        <f>'Wyn ucz Ang'!I65</f>
        <v>1</v>
      </c>
      <c r="J67" s="14">
        <f>'Wyn ucz Ang'!J65</f>
        <v>1</v>
      </c>
      <c r="K67" s="14">
        <f>'Wyn ucz Ang'!K65</f>
        <v>1</v>
      </c>
      <c r="L67" s="14">
        <f>'Wyn ucz Ang'!L65</f>
        <v>1</v>
      </c>
      <c r="M67" s="14">
        <f>'Wyn ucz Ang'!M65</f>
        <v>0</v>
      </c>
      <c r="N67" s="14">
        <f>'Wyn ucz Ang'!N65</f>
        <v>0</v>
      </c>
      <c r="O67" s="14">
        <f>'Wyn ucz Ang'!O65</f>
        <v>1</v>
      </c>
      <c r="P67" s="14">
        <f>'Wyn ucz Ang'!P65</f>
        <v>1</v>
      </c>
      <c r="Q67" s="14">
        <f>'Wyn ucz Ang'!Q65</f>
        <v>1</v>
      </c>
      <c r="R67" s="14">
        <f>'Wyn ucz Ang'!R65</f>
        <v>1</v>
      </c>
      <c r="S67" s="14">
        <f>'Wyn ucz Ang'!S65</f>
        <v>1</v>
      </c>
      <c r="T67" s="14">
        <f>'Wyn ucz Ang'!T65</f>
        <v>1</v>
      </c>
      <c r="U67" s="14">
        <f>'Wyn ucz Ang'!U65</f>
        <v>1</v>
      </c>
      <c r="V67" s="14">
        <f>'Wyn ucz Ang'!V65</f>
        <v>1</v>
      </c>
      <c r="W67" s="14">
        <f>'Wyn ucz Ang'!W65</f>
        <v>1</v>
      </c>
      <c r="X67" s="14">
        <f>'Wyn ucz Ang'!X65</f>
        <v>1</v>
      </c>
      <c r="Y67" s="14">
        <f>'Wyn ucz Ang'!Y65</f>
        <v>1</v>
      </c>
      <c r="Z67" s="14">
        <f>'Wyn ucz Ang'!Z65</f>
        <v>1</v>
      </c>
      <c r="AA67" s="14">
        <f>'Wyn ucz Ang'!AA65</f>
        <v>1</v>
      </c>
      <c r="AB67" s="14">
        <f>'Wyn ucz Ang'!AB65</f>
        <v>1</v>
      </c>
      <c r="AC67" s="14">
        <f>'Wyn ucz Ang'!AC65</f>
        <v>0</v>
      </c>
      <c r="AD67" s="14">
        <f>'Wyn ucz Ang'!AD65</f>
        <v>0</v>
      </c>
      <c r="AE67" s="14">
        <f>'Wyn ucz Ang'!AE65</f>
        <v>0</v>
      </c>
      <c r="AF67" s="14">
        <f>'Wyn ucz Ang'!AF65</f>
        <v>1</v>
      </c>
      <c r="AG67" s="14">
        <f>'Wyn ucz Ang'!AG65</f>
        <v>1</v>
      </c>
      <c r="AH67" s="14">
        <f>'Wyn ucz Ang'!AH65</f>
        <v>1</v>
      </c>
      <c r="AI67" s="14">
        <f>'Wyn ucz Ang'!AI65</f>
        <v>1</v>
      </c>
      <c r="AJ67" s="14">
        <f>'Wyn ucz Ang'!AJ65</f>
        <v>1</v>
      </c>
      <c r="AK67" s="14">
        <f>'Wyn ucz Ang'!AK65</f>
        <v>1</v>
      </c>
      <c r="AL67" s="14">
        <f>'Wyn ucz Ang'!AL65</f>
        <v>1</v>
      </c>
      <c r="AM67" s="14">
        <f>'Wyn ucz Ang'!AM65</f>
        <v>0</v>
      </c>
      <c r="AN67" s="14">
        <f>'Wyn ucz Ang'!AN65</f>
        <v>1</v>
      </c>
      <c r="AO67" s="14">
        <f>'Wyn ucz Ang'!AO65</f>
        <v>1</v>
      </c>
      <c r="AP67" s="14">
        <f>'Wyn ucz Ang'!AP65</f>
        <v>0</v>
      </c>
      <c r="AQ67" s="14">
        <f t="shared" si="1"/>
        <v>32</v>
      </c>
      <c r="AR67" s="15">
        <f>AQ67/'ANAL_UCZ JPOL_MAT'!$D$1</f>
        <v>0.7804878048780488</v>
      </c>
      <c r="AS67" s="7" t="str">
        <f t="shared" si="2"/>
        <v>Łatwy</v>
      </c>
      <c r="AT67" s="8" t="str">
        <f t="shared" si="3"/>
        <v>Zadawalającym</v>
      </c>
    </row>
    <row r="68" spans="1:46" ht="35.25" customHeight="1">
      <c r="A68" s="14" t="str">
        <f>'Wyniki ucz'!A66</f>
        <v>C20</v>
      </c>
      <c r="B68" s="14" t="str">
        <f>'Wyniki ucz'!B66</f>
        <v>SP-X1-152</v>
      </c>
      <c r="C68" s="14">
        <f>'Wyn ucz Ang'!C66</f>
        <v>1</v>
      </c>
      <c r="D68" s="14">
        <f>'Wyn ucz Ang'!D66</f>
        <v>1</v>
      </c>
      <c r="E68" s="14">
        <f>'Wyn ucz Ang'!E66</f>
        <v>1</v>
      </c>
      <c r="F68" s="14">
        <f>'Wyn ucz Ang'!F66</f>
        <v>1</v>
      </c>
      <c r="G68" s="14">
        <f>'Wyn ucz Ang'!G66</f>
        <v>0</v>
      </c>
      <c r="H68" s="14">
        <f>'Wyn ucz Ang'!H66</f>
        <v>1</v>
      </c>
      <c r="I68" s="14">
        <f>'Wyn ucz Ang'!I66</f>
        <v>0</v>
      </c>
      <c r="J68" s="14">
        <f>'Wyn ucz Ang'!J66</f>
        <v>0</v>
      </c>
      <c r="K68" s="14">
        <f>'Wyn ucz Ang'!K66</f>
        <v>1</v>
      </c>
      <c r="L68" s="14">
        <f>'Wyn ucz Ang'!L66</f>
        <v>1</v>
      </c>
      <c r="M68" s="14">
        <f>'Wyn ucz Ang'!M66</f>
        <v>1</v>
      </c>
      <c r="N68" s="14">
        <f>'Wyn ucz Ang'!N66</f>
        <v>1</v>
      </c>
      <c r="O68" s="14">
        <f>'Wyn ucz Ang'!O66</f>
        <v>0</v>
      </c>
      <c r="P68" s="14">
        <f>'Wyn ucz Ang'!P66</f>
        <v>0</v>
      </c>
      <c r="Q68" s="14">
        <f>'Wyn ucz Ang'!Q66</f>
        <v>1</v>
      </c>
      <c r="R68" s="14">
        <f>'Wyn ucz Ang'!R66</f>
        <v>0</v>
      </c>
      <c r="S68" s="14">
        <f>'Wyn ucz Ang'!S66</f>
        <v>0</v>
      </c>
      <c r="T68" s="14">
        <f>'Wyn ucz Ang'!T66</f>
        <v>0</v>
      </c>
      <c r="U68" s="14">
        <f>'Wyn ucz Ang'!U66</f>
        <v>0</v>
      </c>
      <c r="V68" s="14">
        <f>'Wyn ucz Ang'!V66</f>
        <v>0</v>
      </c>
      <c r="W68" s="14">
        <f>'Wyn ucz Ang'!W66</f>
        <v>1</v>
      </c>
      <c r="X68" s="14">
        <f>'Wyn ucz Ang'!X66</f>
        <v>0</v>
      </c>
      <c r="Y68" s="14">
        <f>'Wyn ucz Ang'!Y66</f>
        <v>0</v>
      </c>
      <c r="Z68" s="14">
        <f>'Wyn ucz Ang'!Z66</f>
        <v>0</v>
      </c>
      <c r="AA68" s="14">
        <f>'Wyn ucz Ang'!AA66</f>
        <v>0</v>
      </c>
      <c r="AB68" s="14">
        <f>'Wyn ucz Ang'!AB66</f>
        <v>0</v>
      </c>
      <c r="AC68" s="14">
        <f>'Wyn ucz Ang'!AC66</f>
        <v>1</v>
      </c>
      <c r="AD68" s="14">
        <f>'Wyn ucz Ang'!AD66</f>
        <v>0</v>
      </c>
      <c r="AE68" s="14">
        <f>'Wyn ucz Ang'!AE66</f>
        <v>0</v>
      </c>
      <c r="AF68" s="14">
        <f>'Wyn ucz Ang'!AF66</f>
        <v>0</v>
      </c>
      <c r="AG68" s="14">
        <f>'Wyn ucz Ang'!AG66</f>
        <v>1</v>
      </c>
      <c r="AH68" s="14">
        <f>'Wyn ucz Ang'!AH66</f>
        <v>1</v>
      </c>
      <c r="AI68" s="14">
        <f>'Wyn ucz Ang'!AI66</f>
        <v>0</v>
      </c>
      <c r="AJ68" s="14">
        <f>'Wyn ucz Ang'!AJ66</f>
        <v>0</v>
      </c>
      <c r="AK68" s="14">
        <f>'Wyn ucz Ang'!AK66</f>
        <v>1</v>
      </c>
      <c r="AL68" s="14">
        <f>'Wyn ucz Ang'!AL66</f>
        <v>0</v>
      </c>
      <c r="AM68" s="14">
        <f>'Wyn ucz Ang'!AM66</f>
        <v>0</v>
      </c>
      <c r="AN68" s="14">
        <f>'Wyn ucz Ang'!AN66</f>
        <v>0</v>
      </c>
      <c r="AO68" s="14">
        <f>'Wyn ucz Ang'!AO66</f>
        <v>1</v>
      </c>
      <c r="AP68" s="14">
        <f>'Wyn ucz Ang'!AP66</f>
        <v>0</v>
      </c>
      <c r="AQ68" s="14">
        <f t="shared" si="1"/>
        <v>16</v>
      </c>
      <c r="AR68" s="15">
        <f>AQ68/'ANAL_UCZ JPOL_MAT'!$D$1</f>
        <v>0.3902439024390244</v>
      </c>
      <c r="AS68" s="7" t="str">
        <f t="shared" si="2"/>
        <v>Trudny</v>
      </c>
      <c r="AT68" s="8" t="str">
        <f t="shared" si="3"/>
        <v>Niskim</v>
      </c>
    </row>
    <row r="69" spans="1:46" ht="35.25" customHeight="1">
      <c r="A69" s="14" t="str">
        <f>'Wyniki ucz'!A67</f>
        <v>C21</v>
      </c>
      <c r="B69" s="14" t="str">
        <f>'Wyniki ucz'!B67</f>
        <v>SP-Y1-152</v>
      </c>
      <c r="C69" s="14">
        <f>'Wyn ucz Ang'!C67</f>
        <v>0</v>
      </c>
      <c r="D69" s="14">
        <f>'Wyn ucz Ang'!D67</f>
        <v>0</v>
      </c>
      <c r="E69" s="14">
        <f>'Wyn ucz Ang'!E67</f>
        <v>1</v>
      </c>
      <c r="F69" s="14">
        <f>'Wyn ucz Ang'!F67</f>
        <v>0</v>
      </c>
      <c r="G69" s="14">
        <f>'Wyn ucz Ang'!G67</f>
        <v>0</v>
      </c>
      <c r="H69" s="14">
        <f>'Wyn ucz Ang'!H67</f>
        <v>0</v>
      </c>
      <c r="I69" s="14">
        <f>'Wyn ucz Ang'!I67</f>
        <v>0</v>
      </c>
      <c r="J69" s="14">
        <f>'Wyn ucz Ang'!J67</f>
        <v>0</v>
      </c>
      <c r="K69" s="14">
        <f>'Wyn ucz Ang'!K67</f>
        <v>1</v>
      </c>
      <c r="L69" s="14">
        <f>'Wyn ucz Ang'!L67</f>
        <v>0</v>
      </c>
      <c r="M69" s="14">
        <f>'Wyn ucz Ang'!M67</f>
        <v>0</v>
      </c>
      <c r="N69" s="14">
        <f>'Wyn ucz Ang'!N67</f>
        <v>0</v>
      </c>
      <c r="O69" s="14">
        <f>'Wyn ucz Ang'!O67</f>
        <v>0</v>
      </c>
      <c r="P69" s="14">
        <f>'Wyn ucz Ang'!P67</f>
        <v>1</v>
      </c>
      <c r="Q69" s="14">
        <f>'Wyn ucz Ang'!Q67</f>
        <v>1</v>
      </c>
      <c r="R69" s="14">
        <f>'Wyn ucz Ang'!R67</f>
        <v>1</v>
      </c>
      <c r="S69" s="14">
        <f>'Wyn ucz Ang'!S67</f>
        <v>0</v>
      </c>
      <c r="T69" s="14">
        <f>'Wyn ucz Ang'!T67</f>
        <v>0</v>
      </c>
      <c r="U69" s="14">
        <f>'Wyn ucz Ang'!U67</f>
        <v>1</v>
      </c>
      <c r="V69" s="14">
        <f>'Wyn ucz Ang'!V67</f>
        <v>0</v>
      </c>
      <c r="W69" s="14">
        <f>'Wyn ucz Ang'!W67</f>
        <v>1</v>
      </c>
      <c r="X69" s="14">
        <f>'Wyn ucz Ang'!X67</f>
        <v>1</v>
      </c>
      <c r="Y69" s="14">
        <f>'Wyn ucz Ang'!Y67</f>
        <v>1</v>
      </c>
      <c r="Z69" s="14">
        <f>'Wyn ucz Ang'!Z67</f>
        <v>1</v>
      </c>
      <c r="AA69" s="14">
        <f>'Wyn ucz Ang'!AA67</f>
        <v>1</v>
      </c>
      <c r="AB69" s="14">
        <f>'Wyn ucz Ang'!AB67</f>
        <v>1</v>
      </c>
      <c r="AC69" s="14">
        <f>'Wyn ucz Ang'!AC67</f>
        <v>1</v>
      </c>
      <c r="AD69" s="14">
        <f>'Wyn ucz Ang'!AD67</f>
        <v>1</v>
      </c>
      <c r="AE69" s="14">
        <f>'Wyn ucz Ang'!AE67</f>
        <v>1</v>
      </c>
      <c r="AF69" s="14">
        <f>'Wyn ucz Ang'!AF67</f>
        <v>0</v>
      </c>
      <c r="AG69" s="14">
        <f>'Wyn ucz Ang'!AG67</f>
        <v>0</v>
      </c>
      <c r="AH69" s="14">
        <f>'Wyn ucz Ang'!AH67</f>
        <v>0</v>
      </c>
      <c r="AI69" s="14">
        <f>'Wyn ucz Ang'!AI67</f>
        <v>0</v>
      </c>
      <c r="AJ69" s="14">
        <f>'Wyn ucz Ang'!AJ67</f>
        <v>0</v>
      </c>
      <c r="AK69" s="14">
        <f>'Wyn ucz Ang'!AK67</f>
        <v>0</v>
      </c>
      <c r="AL69" s="14">
        <f>'Wyn ucz Ang'!AL67</f>
        <v>1</v>
      </c>
      <c r="AM69" s="14">
        <f>'Wyn ucz Ang'!AM67</f>
        <v>1</v>
      </c>
      <c r="AN69" s="14">
        <f>'Wyn ucz Ang'!AN67</f>
        <v>0</v>
      </c>
      <c r="AO69" s="14">
        <f>'Wyn ucz Ang'!AO67</f>
        <v>0</v>
      </c>
      <c r="AP69" s="14">
        <f>'Wyn ucz Ang'!AP67</f>
        <v>0</v>
      </c>
      <c r="AQ69" s="14">
        <f t="shared" si="1"/>
        <v>17</v>
      </c>
      <c r="AR69" s="15">
        <f>AQ69/'ANAL_UCZ JPOL_MAT'!$D$1</f>
        <v>0.4146341463414634</v>
      </c>
      <c r="AS69" s="7" t="str">
        <f t="shared" si="2"/>
        <v>Trudny</v>
      </c>
      <c r="AT69" s="8" t="str">
        <f t="shared" si="3"/>
        <v>Niskim</v>
      </c>
    </row>
    <row r="70" spans="1:46" ht="35.25" customHeight="1">
      <c r="A70" s="14" t="str">
        <f>'Wyniki ucz'!A68</f>
        <v>C23</v>
      </c>
      <c r="B70" s="14" t="str">
        <f>'Wyniki ucz'!B68</f>
        <v>SP-X1-152</v>
      </c>
      <c r="C70" s="14">
        <f>'Wyn ucz Ang'!C68</f>
        <v>1</v>
      </c>
      <c r="D70" s="14">
        <f>'Wyn ucz Ang'!D68</f>
        <v>1</v>
      </c>
      <c r="E70" s="14">
        <f>'Wyn ucz Ang'!E68</f>
        <v>1</v>
      </c>
      <c r="F70" s="14">
        <f>'Wyn ucz Ang'!F68</f>
        <v>0</v>
      </c>
      <c r="G70" s="14">
        <f>'Wyn ucz Ang'!G68</f>
        <v>0</v>
      </c>
      <c r="H70" s="14">
        <f>'Wyn ucz Ang'!H68</f>
        <v>0</v>
      </c>
      <c r="I70" s="14">
        <f>'Wyn ucz Ang'!I68</f>
        <v>0</v>
      </c>
      <c r="J70" s="14">
        <f>'Wyn ucz Ang'!J68</f>
        <v>0</v>
      </c>
      <c r="K70" s="14">
        <f>'Wyn ucz Ang'!K68</f>
        <v>0</v>
      </c>
      <c r="L70" s="14">
        <f>'Wyn ucz Ang'!L68</f>
        <v>0</v>
      </c>
      <c r="M70" s="14">
        <f>'Wyn ucz Ang'!M68</f>
        <v>0</v>
      </c>
      <c r="N70" s="14">
        <f>'Wyn ucz Ang'!N68</f>
        <v>0</v>
      </c>
      <c r="O70" s="14">
        <f>'Wyn ucz Ang'!O68</f>
        <v>1</v>
      </c>
      <c r="P70" s="14">
        <f>'Wyn ucz Ang'!P68</f>
        <v>1</v>
      </c>
      <c r="Q70" s="14">
        <f>'Wyn ucz Ang'!Q68</f>
        <v>1</v>
      </c>
      <c r="R70" s="14">
        <f>'Wyn ucz Ang'!R68</f>
        <v>0</v>
      </c>
      <c r="S70" s="14">
        <f>'Wyn ucz Ang'!S68</f>
        <v>1</v>
      </c>
      <c r="T70" s="14">
        <f>'Wyn ucz Ang'!T68</f>
        <v>0</v>
      </c>
      <c r="U70" s="14">
        <f>'Wyn ucz Ang'!U68</f>
        <v>0</v>
      </c>
      <c r="V70" s="14">
        <f>'Wyn ucz Ang'!V68</f>
        <v>1</v>
      </c>
      <c r="W70" s="14">
        <f>'Wyn ucz Ang'!W68</f>
        <v>0</v>
      </c>
      <c r="X70" s="14">
        <f>'Wyn ucz Ang'!X68</f>
        <v>0</v>
      </c>
      <c r="Y70" s="14">
        <f>'Wyn ucz Ang'!Y68</f>
        <v>0</v>
      </c>
      <c r="Z70" s="14">
        <f>'Wyn ucz Ang'!Z68</f>
        <v>1</v>
      </c>
      <c r="AA70" s="14">
        <f>'Wyn ucz Ang'!AA68</f>
        <v>0</v>
      </c>
      <c r="AB70" s="14">
        <f>'Wyn ucz Ang'!AB68</f>
        <v>1</v>
      </c>
      <c r="AC70" s="14">
        <f>'Wyn ucz Ang'!AC68</f>
        <v>0</v>
      </c>
      <c r="AD70" s="14">
        <f>'Wyn ucz Ang'!AD68</f>
        <v>0</v>
      </c>
      <c r="AE70" s="14">
        <f>'Wyn ucz Ang'!AE68</f>
        <v>0</v>
      </c>
      <c r="AF70" s="14">
        <f>'Wyn ucz Ang'!AF68</f>
        <v>1</v>
      </c>
      <c r="AG70" s="14">
        <f>'Wyn ucz Ang'!AG68</f>
        <v>0</v>
      </c>
      <c r="AH70" s="14">
        <f>'Wyn ucz Ang'!AH68</f>
        <v>1</v>
      </c>
      <c r="AI70" s="14">
        <f>'Wyn ucz Ang'!AI68</f>
        <v>0</v>
      </c>
      <c r="AJ70" s="14">
        <f>'Wyn ucz Ang'!AJ68</f>
        <v>0</v>
      </c>
      <c r="AK70" s="14">
        <f>'Wyn ucz Ang'!AK68</f>
        <v>0</v>
      </c>
      <c r="AL70" s="14">
        <f>'Wyn ucz Ang'!AL68</f>
        <v>1</v>
      </c>
      <c r="AM70" s="14">
        <f>'Wyn ucz Ang'!AM68</f>
        <v>0</v>
      </c>
      <c r="AN70" s="14">
        <f>'Wyn ucz Ang'!AN68</f>
        <v>0</v>
      </c>
      <c r="AO70" s="14">
        <f>'Wyn ucz Ang'!AO68</f>
        <v>1</v>
      </c>
      <c r="AP70" s="14">
        <f>'Wyn ucz Ang'!AP68</f>
        <v>1</v>
      </c>
      <c r="AQ70" s="14">
        <f t="shared" si="1"/>
        <v>15</v>
      </c>
      <c r="AR70" s="15">
        <f>AQ70/'ANAL_UCZ JPOL_MAT'!$D$1</f>
        <v>0.36585365853658536</v>
      </c>
      <c r="AS70" s="7" t="str">
        <f t="shared" si="2"/>
        <v>Trudny</v>
      </c>
      <c r="AT70" s="8" t="str">
        <f t="shared" si="3"/>
        <v>Niskim</v>
      </c>
    </row>
    <row r="71" spans="1:46" ht="35.25" customHeight="1">
      <c r="A71" s="14" t="str">
        <f>'Wyniki ucz'!A69</f>
        <v>C24</v>
      </c>
      <c r="B71" s="14" t="str">
        <f>'Wyniki ucz'!B69</f>
        <v>SP-X1-152</v>
      </c>
      <c r="C71" s="14">
        <f>'Wyn ucz Ang'!C69</f>
        <v>1</v>
      </c>
      <c r="D71" s="14">
        <f>'Wyn ucz Ang'!D69</f>
        <v>1</v>
      </c>
      <c r="E71" s="14">
        <f>'Wyn ucz Ang'!E69</f>
        <v>1</v>
      </c>
      <c r="F71" s="14">
        <f>'Wyn ucz Ang'!F69</f>
        <v>1</v>
      </c>
      <c r="G71" s="14">
        <f>'Wyn ucz Ang'!G69</f>
        <v>1</v>
      </c>
      <c r="H71" s="14">
        <f>'Wyn ucz Ang'!H69</f>
        <v>1</v>
      </c>
      <c r="I71" s="14">
        <f>'Wyn ucz Ang'!I69</f>
        <v>1</v>
      </c>
      <c r="J71" s="14">
        <f>'Wyn ucz Ang'!J69</f>
        <v>1</v>
      </c>
      <c r="K71" s="14">
        <f>'Wyn ucz Ang'!K69</f>
        <v>1</v>
      </c>
      <c r="L71" s="14">
        <f>'Wyn ucz Ang'!L69</f>
        <v>1</v>
      </c>
      <c r="M71" s="14">
        <f>'Wyn ucz Ang'!M69</f>
        <v>1</v>
      </c>
      <c r="N71" s="14">
        <f>'Wyn ucz Ang'!N69</f>
        <v>1</v>
      </c>
      <c r="O71" s="14">
        <f>'Wyn ucz Ang'!O69</f>
        <v>1</v>
      </c>
      <c r="P71" s="14">
        <f>'Wyn ucz Ang'!P69</f>
        <v>1</v>
      </c>
      <c r="Q71" s="14">
        <f>'Wyn ucz Ang'!Q69</f>
        <v>1</v>
      </c>
      <c r="R71" s="14">
        <f>'Wyn ucz Ang'!R69</f>
        <v>1</v>
      </c>
      <c r="S71" s="14">
        <f>'Wyn ucz Ang'!S69</f>
        <v>1</v>
      </c>
      <c r="T71" s="14">
        <f>'Wyn ucz Ang'!T69</f>
        <v>1</v>
      </c>
      <c r="U71" s="14">
        <f>'Wyn ucz Ang'!U69</f>
        <v>1</v>
      </c>
      <c r="V71" s="14">
        <f>'Wyn ucz Ang'!V69</f>
        <v>1</v>
      </c>
      <c r="W71" s="14">
        <f>'Wyn ucz Ang'!W69</f>
        <v>1</v>
      </c>
      <c r="X71" s="14">
        <f>'Wyn ucz Ang'!X69</f>
        <v>1</v>
      </c>
      <c r="Y71" s="14">
        <f>'Wyn ucz Ang'!Y69</f>
        <v>1</v>
      </c>
      <c r="Z71" s="14">
        <f>'Wyn ucz Ang'!Z69</f>
        <v>1</v>
      </c>
      <c r="AA71" s="14">
        <f>'Wyn ucz Ang'!AA69</f>
        <v>1</v>
      </c>
      <c r="AB71" s="14">
        <f>'Wyn ucz Ang'!AB69</f>
        <v>1</v>
      </c>
      <c r="AC71" s="14">
        <f>'Wyn ucz Ang'!AC69</f>
        <v>1</v>
      </c>
      <c r="AD71" s="14">
        <f>'Wyn ucz Ang'!AD69</f>
        <v>1</v>
      </c>
      <c r="AE71" s="14">
        <f>'Wyn ucz Ang'!AE69</f>
        <v>0</v>
      </c>
      <c r="AF71" s="14">
        <f>'Wyn ucz Ang'!AF69</f>
        <v>1</v>
      </c>
      <c r="AG71" s="14">
        <f>'Wyn ucz Ang'!AG69</f>
        <v>1</v>
      </c>
      <c r="AH71" s="14">
        <f>'Wyn ucz Ang'!AH69</f>
        <v>1</v>
      </c>
      <c r="AI71" s="14">
        <f>'Wyn ucz Ang'!AI69</f>
        <v>1</v>
      </c>
      <c r="AJ71" s="14">
        <f>'Wyn ucz Ang'!AJ69</f>
        <v>1</v>
      </c>
      <c r="AK71" s="14">
        <f>'Wyn ucz Ang'!AK69</f>
        <v>1</v>
      </c>
      <c r="AL71" s="14">
        <f>'Wyn ucz Ang'!AL69</f>
        <v>1</v>
      </c>
      <c r="AM71" s="14">
        <f>'Wyn ucz Ang'!AM69</f>
        <v>1</v>
      </c>
      <c r="AN71" s="14">
        <f>'Wyn ucz Ang'!AN69</f>
        <v>1</v>
      </c>
      <c r="AO71" s="14">
        <f>'Wyn ucz Ang'!AO69</f>
        <v>1</v>
      </c>
      <c r="AP71" s="14">
        <f>'Wyn ucz Ang'!AP69</f>
        <v>1</v>
      </c>
      <c r="AQ71" s="14">
        <f t="shared" si="1"/>
        <v>39</v>
      </c>
      <c r="AR71" s="15">
        <f>AQ71/'ANAL_UCZ JPOL_MAT'!$D$1</f>
        <v>0.9512195121951219</v>
      </c>
      <c r="AS71" s="7" t="str">
        <f t="shared" si="2"/>
        <v>Bardzo łatwy</v>
      </c>
      <c r="AT71" s="8" t="str">
        <f t="shared" si="3"/>
        <v>Bardzo dobrym</v>
      </c>
    </row>
    <row r="72" spans="1:46" ht="35.25" customHeight="1">
      <c r="A72" s="14" t="str">
        <f>'Wyniki ucz'!A70</f>
        <v>C25</v>
      </c>
      <c r="B72" s="14" t="str">
        <f>'Wyniki ucz'!B70</f>
        <v>SP-X1-152</v>
      </c>
      <c r="C72" s="14">
        <f>'Wyn ucz Ang'!C70</f>
        <v>1</v>
      </c>
      <c r="D72" s="14">
        <f>'Wyn ucz Ang'!D70</f>
        <v>1</v>
      </c>
      <c r="E72" s="14">
        <f>'Wyn ucz Ang'!E70</f>
        <v>1</v>
      </c>
      <c r="F72" s="14">
        <f>'Wyn ucz Ang'!F70</f>
        <v>1</v>
      </c>
      <c r="G72" s="14">
        <f>'Wyn ucz Ang'!G70</f>
        <v>1</v>
      </c>
      <c r="H72" s="14">
        <f>'Wyn ucz Ang'!H70</f>
        <v>1</v>
      </c>
      <c r="I72" s="14">
        <f>'Wyn ucz Ang'!I70</f>
        <v>1</v>
      </c>
      <c r="J72" s="14">
        <f>'Wyn ucz Ang'!J70</f>
        <v>1</v>
      </c>
      <c r="K72" s="14">
        <f>'Wyn ucz Ang'!K70</f>
        <v>1</v>
      </c>
      <c r="L72" s="14">
        <f>'Wyn ucz Ang'!L70</f>
        <v>1</v>
      </c>
      <c r="M72" s="14">
        <f>'Wyn ucz Ang'!M70</f>
        <v>0</v>
      </c>
      <c r="N72" s="14">
        <f>'Wyn ucz Ang'!N70</f>
        <v>0</v>
      </c>
      <c r="O72" s="14">
        <f>'Wyn ucz Ang'!O70</f>
        <v>1</v>
      </c>
      <c r="P72" s="14">
        <f>'Wyn ucz Ang'!P70</f>
        <v>1</v>
      </c>
      <c r="Q72" s="14">
        <f>'Wyn ucz Ang'!Q70</f>
        <v>1</v>
      </c>
      <c r="R72" s="14">
        <f>'Wyn ucz Ang'!R70</f>
        <v>0</v>
      </c>
      <c r="S72" s="14">
        <f>'Wyn ucz Ang'!S70</f>
        <v>1</v>
      </c>
      <c r="T72" s="14">
        <f>'Wyn ucz Ang'!T70</f>
        <v>0</v>
      </c>
      <c r="U72" s="14">
        <f>'Wyn ucz Ang'!U70</f>
        <v>1</v>
      </c>
      <c r="V72" s="14">
        <f>'Wyn ucz Ang'!V70</f>
        <v>1</v>
      </c>
      <c r="W72" s="14">
        <f>'Wyn ucz Ang'!W70</f>
        <v>1</v>
      </c>
      <c r="X72" s="14">
        <f>'Wyn ucz Ang'!X70</f>
        <v>1</v>
      </c>
      <c r="Y72" s="14">
        <f>'Wyn ucz Ang'!Y70</f>
        <v>1</v>
      </c>
      <c r="Z72" s="14">
        <f>'Wyn ucz Ang'!Z70</f>
        <v>1</v>
      </c>
      <c r="AA72" s="14">
        <f>'Wyn ucz Ang'!AA70</f>
        <v>1</v>
      </c>
      <c r="AB72" s="14">
        <f>'Wyn ucz Ang'!AB70</f>
        <v>1</v>
      </c>
      <c r="AC72" s="14">
        <f>'Wyn ucz Ang'!AC70</f>
        <v>0</v>
      </c>
      <c r="AD72" s="14">
        <f>'Wyn ucz Ang'!AD70</f>
        <v>0</v>
      </c>
      <c r="AE72" s="14">
        <f>'Wyn ucz Ang'!AE70</f>
        <v>0</v>
      </c>
      <c r="AF72" s="14">
        <f>'Wyn ucz Ang'!AF70</f>
        <v>1</v>
      </c>
      <c r="AG72" s="14">
        <f>'Wyn ucz Ang'!AG70</f>
        <v>1</v>
      </c>
      <c r="AH72" s="14">
        <f>'Wyn ucz Ang'!AH70</f>
        <v>1</v>
      </c>
      <c r="AI72" s="14">
        <f>'Wyn ucz Ang'!AI70</f>
        <v>0</v>
      </c>
      <c r="AJ72" s="14">
        <f>'Wyn ucz Ang'!AJ70</f>
        <v>0</v>
      </c>
      <c r="AK72" s="14">
        <f>'Wyn ucz Ang'!AK70</f>
        <v>0</v>
      </c>
      <c r="AL72" s="14">
        <f>'Wyn ucz Ang'!AL70</f>
        <v>0</v>
      </c>
      <c r="AM72" s="14">
        <f>'Wyn ucz Ang'!AM70</f>
        <v>0</v>
      </c>
      <c r="AN72" s="14">
        <f>'Wyn ucz Ang'!AN70</f>
        <v>1</v>
      </c>
      <c r="AO72" s="14">
        <f>'Wyn ucz Ang'!AO70</f>
        <v>1</v>
      </c>
      <c r="AP72" s="14">
        <f>'Wyn ucz Ang'!AP70</f>
        <v>1</v>
      </c>
      <c r="AQ72" s="14">
        <f t="shared" si="1"/>
        <v>28</v>
      </c>
      <c r="AR72" s="15">
        <f>AQ72/'ANAL_UCZ JPOL_MAT'!$D$1</f>
        <v>0.6829268292682927</v>
      </c>
      <c r="AS72" s="7" t="str">
        <f t="shared" si="2"/>
        <v>Umiarkowanie trudny</v>
      </c>
      <c r="AT72" s="8" t="str">
        <f t="shared" si="3"/>
        <v>Niżej zadawalającym</v>
      </c>
    </row>
    <row r="73" spans="1:46" ht="35.25" customHeight="1">
      <c r="A73" s="14" t="str">
        <f>'Wyniki ucz'!A71</f>
        <v>C26</v>
      </c>
      <c r="B73" s="14" t="str">
        <f>'Wyniki ucz'!B71</f>
        <v>SP-X1-152</v>
      </c>
      <c r="C73" s="14">
        <f>'Wyn ucz Ang'!C71</f>
        <v>1</v>
      </c>
      <c r="D73" s="14">
        <f>'Wyn ucz Ang'!D71</f>
        <v>1</v>
      </c>
      <c r="E73" s="14">
        <f>'Wyn ucz Ang'!E71</f>
        <v>1</v>
      </c>
      <c r="F73" s="14">
        <f>'Wyn ucz Ang'!F71</f>
        <v>1</v>
      </c>
      <c r="G73" s="14">
        <f>'Wyn ucz Ang'!G71</f>
        <v>1</v>
      </c>
      <c r="H73" s="14">
        <f>'Wyn ucz Ang'!H71</f>
        <v>1</v>
      </c>
      <c r="I73" s="14">
        <f>'Wyn ucz Ang'!I71</f>
        <v>0</v>
      </c>
      <c r="J73" s="14">
        <f>'Wyn ucz Ang'!J71</f>
        <v>1</v>
      </c>
      <c r="K73" s="14">
        <f>'Wyn ucz Ang'!K71</f>
        <v>1</v>
      </c>
      <c r="L73" s="14">
        <f>'Wyn ucz Ang'!L71</f>
        <v>1</v>
      </c>
      <c r="M73" s="14">
        <f>'Wyn ucz Ang'!M71</f>
        <v>1</v>
      </c>
      <c r="N73" s="14">
        <f>'Wyn ucz Ang'!N71</f>
        <v>1</v>
      </c>
      <c r="O73" s="14">
        <f>'Wyn ucz Ang'!O71</f>
        <v>1</v>
      </c>
      <c r="P73" s="14">
        <f>'Wyn ucz Ang'!P71</f>
        <v>1</v>
      </c>
      <c r="Q73" s="14">
        <f>'Wyn ucz Ang'!Q71</f>
        <v>1</v>
      </c>
      <c r="R73" s="14">
        <f>'Wyn ucz Ang'!R71</f>
        <v>1</v>
      </c>
      <c r="S73" s="14">
        <f>'Wyn ucz Ang'!S71</f>
        <v>0</v>
      </c>
      <c r="T73" s="14">
        <f>'Wyn ucz Ang'!T71</f>
        <v>0</v>
      </c>
      <c r="U73" s="14">
        <f>'Wyn ucz Ang'!U71</f>
        <v>1</v>
      </c>
      <c r="V73" s="14">
        <f>'Wyn ucz Ang'!V71</f>
        <v>1</v>
      </c>
      <c r="W73" s="14">
        <f>'Wyn ucz Ang'!W71</f>
        <v>1</v>
      </c>
      <c r="X73" s="14">
        <f>'Wyn ucz Ang'!X71</f>
        <v>1</v>
      </c>
      <c r="Y73" s="14">
        <f>'Wyn ucz Ang'!Y71</f>
        <v>1</v>
      </c>
      <c r="Z73" s="14">
        <f>'Wyn ucz Ang'!Z71</f>
        <v>1</v>
      </c>
      <c r="AA73" s="14">
        <f>'Wyn ucz Ang'!AA71</f>
        <v>1</v>
      </c>
      <c r="AB73" s="14">
        <f>'Wyn ucz Ang'!AB71</f>
        <v>1</v>
      </c>
      <c r="AC73" s="14">
        <f>'Wyn ucz Ang'!AC71</f>
        <v>1</v>
      </c>
      <c r="AD73" s="14">
        <f>'Wyn ucz Ang'!AD71</f>
        <v>1</v>
      </c>
      <c r="AE73" s="14">
        <f>'Wyn ucz Ang'!AE71</f>
        <v>0</v>
      </c>
      <c r="AF73" s="14">
        <f>'Wyn ucz Ang'!AF71</f>
        <v>0</v>
      </c>
      <c r="AG73" s="14">
        <f>'Wyn ucz Ang'!AG71</f>
        <v>1</v>
      </c>
      <c r="AH73" s="14">
        <f>'Wyn ucz Ang'!AH71</f>
        <v>1</v>
      </c>
      <c r="AI73" s="14">
        <f>'Wyn ucz Ang'!AI71</f>
        <v>0</v>
      </c>
      <c r="AJ73" s="14">
        <f>'Wyn ucz Ang'!AJ71</f>
        <v>1</v>
      </c>
      <c r="AK73" s="14">
        <f>'Wyn ucz Ang'!AK71</f>
        <v>0</v>
      </c>
      <c r="AL73" s="14">
        <f>'Wyn ucz Ang'!AL71</f>
        <v>0</v>
      </c>
      <c r="AM73" s="14">
        <f>'Wyn ucz Ang'!AM71</f>
        <v>1</v>
      </c>
      <c r="AN73" s="14">
        <f>'Wyn ucz Ang'!AN71</f>
        <v>1</v>
      </c>
      <c r="AO73" s="14">
        <f>'Wyn ucz Ang'!AO71</f>
        <v>1</v>
      </c>
      <c r="AP73" s="14">
        <f>'Wyn ucz Ang'!AP71</f>
        <v>1</v>
      </c>
      <c r="AQ73" s="14">
        <f t="shared" si="1"/>
        <v>32</v>
      </c>
      <c r="AR73" s="15">
        <f>AQ73/'ANAL_UCZ JPOL_MAT'!$D$1</f>
        <v>0.7804878048780488</v>
      </c>
      <c r="AS73" s="7" t="str">
        <f t="shared" si="2"/>
        <v>Łatwy</v>
      </c>
      <c r="AT73" s="8" t="str">
        <f t="shared" si="3"/>
        <v>Zadawalającym</v>
      </c>
    </row>
    <row r="74" spans="1:46" ht="35.25" customHeight="1">
      <c r="A74" s="14" t="str">
        <f>'Wyniki ucz'!A72</f>
        <v>C27</v>
      </c>
      <c r="B74" s="14" t="str">
        <f>'Wyniki ucz'!B72</f>
        <v>SP-X1-152</v>
      </c>
      <c r="C74" s="14">
        <f>'Wyn ucz Ang'!C72</f>
        <v>1</v>
      </c>
      <c r="D74" s="14">
        <f>'Wyn ucz Ang'!D72</f>
        <v>1</v>
      </c>
      <c r="E74" s="14">
        <f>'Wyn ucz Ang'!E72</f>
        <v>1</v>
      </c>
      <c r="F74" s="14">
        <f>'Wyn ucz Ang'!F72</f>
        <v>1</v>
      </c>
      <c r="G74" s="14">
        <f>'Wyn ucz Ang'!G72</f>
        <v>1</v>
      </c>
      <c r="H74" s="14">
        <f>'Wyn ucz Ang'!H72</f>
        <v>1</v>
      </c>
      <c r="I74" s="14">
        <f>'Wyn ucz Ang'!I72</f>
        <v>1</v>
      </c>
      <c r="J74" s="14">
        <f>'Wyn ucz Ang'!J72</f>
        <v>1</v>
      </c>
      <c r="K74" s="14">
        <f>'Wyn ucz Ang'!K72</f>
        <v>1</v>
      </c>
      <c r="L74" s="14">
        <f>'Wyn ucz Ang'!L72</f>
        <v>1</v>
      </c>
      <c r="M74" s="14">
        <f>'Wyn ucz Ang'!M72</f>
        <v>1</v>
      </c>
      <c r="N74" s="14">
        <f>'Wyn ucz Ang'!N72</f>
        <v>1</v>
      </c>
      <c r="O74" s="14">
        <f>'Wyn ucz Ang'!O72</f>
        <v>1</v>
      </c>
      <c r="P74" s="14">
        <f>'Wyn ucz Ang'!P72</f>
        <v>1</v>
      </c>
      <c r="Q74" s="14">
        <f>'Wyn ucz Ang'!Q72</f>
        <v>1</v>
      </c>
      <c r="R74" s="14">
        <f>'Wyn ucz Ang'!R72</f>
        <v>1</v>
      </c>
      <c r="S74" s="14">
        <f>'Wyn ucz Ang'!S72</f>
        <v>1</v>
      </c>
      <c r="T74" s="14">
        <f>'Wyn ucz Ang'!T72</f>
        <v>1</v>
      </c>
      <c r="U74" s="14">
        <f>'Wyn ucz Ang'!U72</f>
        <v>1</v>
      </c>
      <c r="V74" s="14">
        <f>'Wyn ucz Ang'!V72</f>
        <v>1</v>
      </c>
      <c r="W74" s="14">
        <f>'Wyn ucz Ang'!W72</f>
        <v>1</v>
      </c>
      <c r="X74" s="14">
        <f>'Wyn ucz Ang'!X72</f>
        <v>1</v>
      </c>
      <c r="Y74" s="14">
        <f>'Wyn ucz Ang'!Y72</f>
        <v>1</v>
      </c>
      <c r="Z74" s="14">
        <f>'Wyn ucz Ang'!Z72</f>
        <v>1</v>
      </c>
      <c r="AA74" s="14">
        <f>'Wyn ucz Ang'!AA72</f>
        <v>1</v>
      </c>
      <c r="AB74" s="14">
        <f>'Wyn ucz Ang'!AB72</f>
        <v>1</v>
      </c>
      <c r="AC74" s="14">
        <f>'Wyn ucz Ang'!AC72</f>
        <v>1</v>
      </c>
      <c r="AD74" s="14">
        <f>'Wyn ucz Ang'!AD72</f>
        <v>1</v>
      </c>
      <c r="AE74" s="14">
        <f>'Wyn ucz Ang'!AE72</f>
        <v>1</v>
      </c>
      <c r="AF74" s="14">
        <f>'Wyn ucz Ang'!AF72</f>
        <v>1</v>
      </c>
      <c r="AG74" s="14">
        <f>'Wyn ucz Ang'!AG72</f>
        <v>1</v>
      </c>
      <c r="AH74" s="14">
        <f>'Wyn ucz Ang'!AH72</f>
        <v>1</v>
      </c>
      <c r="AI74" s="14">
        <f>'Wyn ucz Ang'!AI72</f>
        <v>1</v>
      </c>
      <c r="AJ74" s="14">
        <f>'Wyn ucz Ang'!AJ72</f>
        <v>1</v>
      </c>
      <c r="AK74" s="14">
        <f>'Wyn ucz Ang'!AK72</f>
        <v>1</v>
      </c>
      <c r="AL74" s="14">
        <f>'Wyn ucz Ang'!AL72</f>
        <v>1</v>
      </c>
      <c r="AM74" s="14">
        <f>'Wyn ucz Ang'!AM72</f>
        <v>1</v>
      </c>
      <c r="AN74" s="14">
        <f>'Wyn ucz Ang'!AN72</f>
        <v>1</v>
      </c>
      <c r="AO74" s="14">
        <f>'Wyn ucz Ang'!AO72</f>
        <v>1</v>
      </c>
      <c r="AP74" s="14">
        <f>'Wyn ucz Ang'!AP72</f>
        <v>1</v>
      </c>
      <c r="AQ74" s="14">
        <f t="shared" si="1"/>
        <v>40</v>
      </c>
      <c r="AR74" s="15">
        <f>AQ74/'ANAL_UCZ JPOL_MAT'!$D$1</f>
        <v>0.975609756097561</v>
      </c>
      <c r="AS74" s="7" t="str">
        <f t="shared" si="2"/>
        <v>Bardzo łatwy</v>
      </c>
      <c r="AT74" s="8" t="str">
        <f t="shared" si="3"/>
        <v>Bardzo dobrym</v>
      </c>
    </row>
    <row r="75" spans="1:46" ht="35.25" customHeight="1">
      <c r="A75" s="14" t="str">
        <f>'Wyniki ucz'!A73</f>
        <v>C28</v>
      </c>
      <c r="B75" s="14" t="str">
        <f>'Wyniki ucz'!B73</f>
        <v>SP-X1-152</v>
      </c>
      <c r="C75" s="14">
        <f>'Wyn ucz Ang'!C73</f>
        <v>1</v>
      </c>
      <c r="D75" s="14">
        <f>'Wyn ucz Ang'!D73</f>
        <v>1</v>
      </c>
      <c r="E75" s="14">
        <f>'Wyn ucz Ang'!E73</f>
        <v>1</v>
      </c>
      <c r="F75" s="14">
        <f>'Wyn ucz Ang'!F73</f>
        <v>1</v>
      </c>
      <c r="G75" s="14">
        <f>'Wyn ucz Ang'!G73</f>
        <v>1</v>
      </c>
      <c r="H75" s="14">
        <f>'Wyn ucz Ang'!H73</f>
        <v>1</v>
      </c>
      <c r="I75" s="14">
        <f>'Wyn ucz Ang'!I73</f>
        <v>1</v>
      </c>
      <c r="J75" s="14">
        <f>'Wyn ucz Ang'!J73</f>
        <v>1</v>
      </c>
      <c r="K75" s="14">
        <f>'Wyn ucz Ang'!K73</f>
        <v>1</v>
      </c>
      <c r="L75" s="14">
        <f>'Wyn ucz Ang'!L73</f>
        <v>1</v>
      </c>
      <c r="M75" s="14">
        <f>'Wyn ucz Ang'!M73</f>
        <v>1</v>
      </c>
      <c r="N75" s="14">
        <f>'Wyn ucz Ang'!N73</f>
        <v>1</v>
      </c>
      <c r="O75" s="14">
        <f>'Wyn ucz Ang'!O73</f>
        <v>1</v>
      </c>
      <c r="P75" s="14">
        <f>'Wyn ucz Ang'!P73</f>
        <v>1</v>
      </c>
      <c r="Q75" s="14">
        <f>'Wyn ucz Ang'!Q73</f>
        <v>1</v>
      </c>
      <c r="R75" s="14">
        <f>'Wyn ucz Ang'!R73</f>
        <v>1</v>
      </c>
      <c r="S75" s="14">
        <f>'Wyn ucz Ang'!S73</f>
        <v>1</v>
      </c>
      <c r="T75" s="14">
        <f>'Wyn ucz Ang'!T73</f>
        <v>1</v>
      </c>
      <c r="U75" s="14">
        <f>'Wyn ucz Ang'!U73</f>
        <v>1</v>
      </c>
      <c r="V75" s="14">
        <f>'Wyn ucz Ang'!V73</f>
        <v>1</v>
      </c>
      <c r="W75" s="14">
        <f>'Wyn ucz Ang'!W73</f>
        <v>1</v>
      </c>
      <c r="X75" s="14">
        <f>'Wyn ucz Ang'!X73</f>
        <v>1</v>
      </c>
      <c r="Y75" s="14">
        <f>'Wyn ucz Ang'!Y73</f>
        <v>1</v>
      </c>
      <c r="Z75" s="14">
        <f>'Wyn ucz Ang'!Z73</f>
        <v>1</v>
      </c>
      <c r="AA75" s="14">
        <f>'Wyn ucz Ang'!AA73</f>
        <v>1</v>
      </c>
      <c r="AB75" s="14">
        <f>'Wyn ucz Ang'!AB73</f>
        <v>1</v>
      </c>
      <c r="AC75" s="14">
        <f>'Wyn ucz Ang'!AC73</f>
        <v>1</v>
      </c>
      <c r="AD75" s="14">
        <f>'Wyn ucz Ang'!AD73</f>
        <v>1</v>
      </c>
      <c r="AE75" s="14">
        <f>'Wyn ucz Ang'!AE73</f>
        <v>1</v>
      </c>
      <c r="AF75" s="14">
        <f>'Wyn ucz Ang'!AF73</f>
        <v>1</v>
      </c>
      <c r="AG75" s="14">
        <f>'Wyn ucz Ang'!AG73</f>
        <v>1</v>
      </c>
      <c r="AH75" s="14">
        <f>'Wyn ucz Ang'!AH73</f>
        <v>1</v>
      </c>
      <c r="AI75" s="14">
        <f>'Wyn ucz Ang'!AI73</f>
        <v>1</v>
      </c>
      <c r="AJ75" s="14">
        <f>'Wyn ucz Ang'!AJ73</f>
        <v>1</v>
      </c>
      <c r="AK75" s="14">
        <f>'Wyn ucz Ang'!AK73</f>
        <v>1</v>
      </c>
      <c r="AL75" s="14">
        <f>'Wyn ucz Ang'!AL73</f>
        <v>0</v>
      </c>
      <c r="AM75" s="14">
        <f>'Wyn ucz Ang'!AM73</f>
        <v>1</v>
      </c>
      <c r="AN75" s="14">
        <f>'Wyn ucz Ang'!AN73</f>
        <v>1</v>
      </c>
      <c r="AO75" s="14">
        <f>'Wyn ucz Ang'!AO73</f>
        <v>1</v>
      </c>
      <c r="AP75" s="14">
        <f>'Wyn ucz Ang'!AP73</f>
        <v>0</v>
      </c>
      <c r="AQ75" s="14">
        <f t="shared" si="1"/>
        <v>38</v>
      </c>
      <c r="AR75" s="15">
        <f>AQ75/'ANAL_UCZ JPOL_MAT'!$D$1</f>
        <v>0.926829268292683</v>
      </c>
      <c r="AS75" s="7" t="str">
        <f t="shared" si="2"/>
        <v>Bardzo łatwy</v>
      </c>
      <c r="AT75" s="8" t="str">
        <f t="shared" si="3"/>
        <v>Bardzo dobrym</v>
      </c>
    </row>
    <row r="76" spans="1:46" ht="35.25" customHeight="1">
      <c r="A76" s="14" t="s">
        <v>54</v>
      </c>
      <c r="C76" s="14">
        <f aca="true" t="shared" si="7" ref="C76:AQ76">SUM(C4:C75)</f>
        <v>69</v>
      </c>
      <c r="D76" s="14">
        <f t="shared" si="7"/>
        <v>66</v>
      </c>
      <c r="E76" s="14">
        <f t="shared" si="7"/>
        <v>72</v>
      </c>
      <c r="F76" s="14">
        <f t="shared" si="7"/>
        <v>55</v>
      </c>
      <c r="G76" s="14">
        <f t="shared" si="7"/>
        <v>49</v>
      </c>
      <c r="H76" s="14">
        <f t="shared" si="7"/>
        <v>53</v>
      </c>
      <c r="I76" s="14">
        <f t="shared" si="7"/>
        <v>63</v>
      </c>
      <c r="J76" s="14">
        <f t="shared" si="7"/>
        <v>63</v>
      </c>
      <c r="K76" s="14">
        <f t="shared" si="7"/>
        <v>58</v>
      </c>
      <c r="L76" s="14">
        <f t="shared" si="7"/>
        <v>58</v>
      </c>
      <c r="M76" s="14">
        <f t="shared" si="7"/>
        <v>56</v>
      </c>
      <c r="N76" s="14">
        <f t="shared" si="7"/>
        <v>51</v>
      </c>
      <c r="O76" s="14">
        <f t="shared" si="7"/>
        <v>63</v>
      </c>
      <c r="P76" s="14">
        <f t="shared" si="7"/>
        <v>66</v>
      </c>
      <c r="Q76" s="14">
        <f t="shared" si="7"/>
        <v>69</v>
      </c>
      <c r="R76" s="14">
        <f t="shared" si="7"/>
        <v>54</v>
      </c>
      <c r="S76" s="14">
        <f t="shared" si="7"/>
        <v>60</v>
      </c>
      <c r="T76" s="14">
        <f t="shared" si="7"/>
        <v>53</v>
      </c>
      <c r="U76" s="14">
        <f t="shared" si="7"/>
        <v>62</v>
      </c>
      <c r="V76" s="14">
        <f t="shared" si="7"/>
        <v>64</v>
      </c>
      <c r="W76" s="14">
        <f t="shared" si="7"/>
        <v>67</v>
      </c>
      <c r="X76" s="14">
        <f t="shared" si="7"/>
        <v>60</v>
      </c>
      <c r="Y76" s="14">
        <f t="shared" si="7"/>
        <v>59</v>
      </c>
      <c r="Z76" s="14">
        <f t="shared" si="7"/>
        <v>70</v>
      </c>
      <c r="AA76" s="14">
        <f t="shared" si="7"/>
        <v>66</v>
      </c>
      <c r="AB76" s="14">
        <f t="shared" si="7"/>
        <v>68</v>
      </c>
      <c r="AC76" s="14">
        <f t="shared" si="7"/>
        <v>47</v>
      </c>
      <c r="AD76" s="14">
        <f t="shared" si="7"/>
        <v>51</v>
      </c>
      <c r="AE76" s="14">
        <f t="shared" si="7"/>
        <v>29</v>
      </c>
      <c r="AF76" s="14">
        <f t="shared" si="7"/>
        <v>52</v>
      </c>
      <c r="AG76" s="14">
        <f t="shared" si="7"/>
        <v>63</v>
      </c>
      <c r="AH76" s="14">
        <f t="shared" si="7"/>
        <v>59</v>
      </c>
      <c r="AI76" s="14">
        <f t="shared" si="7"/>
        <v>54</v>
      </c>
      <c r="AJ76" s="14">
        <f t="shared" si="7"/>
        <v>46</v>
      </c>
      <c r="AK76" s="14">
        <f t="shared" si="7"/>
        <v>53</v>
      </c>
      <c r="AL76" s="14">
        <f t="shared" si="7"/>
        <v>49</v>
      </c>
      <c r="AM76" s="14">
        <f t="shared" si="7"/>
        <v>53</v>
      </c>
      <c r="AN76" s="14">
        <f t="shared" si="7"/>
        <v>54</v>
      </c>
      <c r="AO76" s="14">
        <f t="shared" si="7"/>
        <v>60</v>
      </c>
      <c r="AP76" s="14">
        <f t="shared" si="7"/>
        <v>55</v>
      </c>
      <c r="AQ76" s="14">
        <f t="shared" si="7"/>
        <v>2319</v>
      </c>
      <c r="AR76" s="15">
        <f>(AQ76/$D$1)</f>
        <v>0.8052083333333333</v>
      </c>
      <c r="AS76" s="7" t="str">
        <f t="shared" si="2"/>
        <v>Łatwy</v>
      </c>
      <c r="AT76" s="8" t="str">
        <f t="shared" si="3"/>
        <v>Dobrym</v>
      </c>
    </row>
    <row r="77" spans="1:43" ht="14.25">
      <c r="A77" s="14" t="s">
        <v>50</v>
      </c>
      <c r="C77" s="15">
        <f>C76/($B$2*C$3)</f>
        <v>0.9583333333333334</v>
      </c>
      <c r="D77" s="15">
        <f aca="true" t="shared" si="8" ref="D77:AQ77">D76/($B$2*D$3)</f>
        <v>0.9166666666666666</v>
      </c>
      <c r="E77" s="15">
        <f t="shared" si="8"/>
        <v>1</v>
      </c>
      <c r="F77" s="15">
        <f t="shared" si="8"/>
        <v>0.7638888888888888</v>
      </c>
      <c r="G77" s="15">
        <f t="shared" si="8"/>
        <v>0.6805555555555556</v>
      </c>
      <c r="H77" s="15">
        <f t="shared" si="8"/>
        <v>0.7361111111111112</v>
      </c>
      <c r="I77" s="15">
        <f t="shared" si="8"/>
        <v>0.875</v>
      </c>
      <c r="J77" s="15">
        <f t="shared" si="8"/>
        <v>0.875</v>
      </c>
      <c r="K77" s="15">
        <f t="shared" si="8"/>
        <v>0.8055555555555556</v>
      </c>
      <c r="L77" s="15">
        <f t="shared" si="8"/>
        <v>0.8055555555555556</v>
      </c>
      <c r="M77" s="15">
        <f t="shared" si="8"/>
        <v>0.7777777777777778</v>
      </c>
      <c r="N77" s="15">
        <f t="shared" si="8"/>
        <v>0.7083333333333334</v>
      </c>
      <c r="O77" s="15">
        <f t="shared" si="8"/>
        <v>0.875</v>
      </c>
      <c r="P77" s="15">
        <f t="shared" si="8"/>
        <v>0.9166666666666666</v>
      </c>
      <c r="Q77" s="15">
        <f t="shared" si="8"/>
        <v>0.9583333333333334</v>
      </c>
      <c r="R77" s="15">
        <f t="shared" si="8"/>
        <v>0.75</v>
      </c>
      <c r="S77" s="15">
        <f t="shared" si="8"/>
        <v>0.8333333333333334</v>
      </c>
      <c r="T77" s="15">
        <f t="shared" si="8"/>
        <v>0.7361111111111112</v>
      </c>
      <c r="U77" s="15">
        <f t="shared" si="8"/>
        <v>0.8611111111111112</v>
      </c>
      <c r="V77" s="15">
        <f t="shared" si="8"/>
        <v>0.8888888888888888</v>
      </c>
      <c r="W77" s="15">
        <f t="shared" si="8"/>
        <v>0.9305555555555556</v>
      </c>
      <c r="X77" s="15">
        <f t="shared" si="8"/>
        <v>0.8333333333333334</v>
      </c>
      <c r="Y77" s="15">
        <f t="shared" si="8"/>
        <v>0.8194444444444444</v>
      </c>
      <c r="Z77" s="15">
        <f t="shared" si="8"/>
        <v>0.9722222222222222</v>
      </c>
      <c r="AA77" s="15">
        <f t="shared" si="8"/>
        <v>0.9166666666666666</v>
      </c>
      <c r="AB77" s="15">
        <f t="shared" si="8"/>
        <v>0.9444444444444444</v>
      </c>
      <c r="AC77" s="15">
        <f t="shared" si="8"/>
        <v>0.6527777777777778</v>
      </c>
      <c r="AD77" s="15">
        <f t="shared" si="8"/>
        <v>0.7083333333333334</v>
      </c>
      <c r="AE77" s="15">
        <f t="shared" si="8"/>
        <v>0.4027777777777778</v>
      </c>
      <c r="AF77" s="15">
        <f t="shared" si="8"/>
        <v>0.7222222222222222</v>
      </c>
      <c r="AG77" s="15">
        <f aca="true" t="shared" si="9" ref="AG77:AN77">AG76/($B$2*AG$3)</f>
        <v>0.875</v>
      </c>
      <c r="AH77" s="15">
        <f t="shared" si="9"/>
        <v>0.8194444444444444</v>
      </c>
      <c r="AI77" s="15">
        <f t="shared" si="9"/>
        <v>0.75</v>
      </c>
      <c r="AJ77" s="15">
        <f t="shared" si="9"/>
        <v>0.6388888888888888</v>
      </c>
      <c r="AK77" s="15">
        <f t="shared" si="9"/>
        <v>0.7361111111111112</v>
      </c>
      <c r="AL77" s="15">
        <f t="shared" si="9"/>
        <v>0.6805555555555556</v>
      </c>
      <c r="AM77" s="15">
        <f t="shared" si="9"/>
        <v>0.7361111111111112</v>
      </c>
      <c r="AN77" s="15">
        <f t="shared" si="9"/>
        <v>0.75</v>
      </c>
      <c r="AO77" s="15">
        <f t="shared" si="8"/>
        <v>0.8333333333333334</v>
      </c>
      <c r="AP77" s="15">
        <f t="shared" si="8"/>
        <v>0.7638888888888888</v>
      </c>
      <c r="AQ77" s="15">
        <f t="shared" si="8"/>
        <v>0.8052083333333333</v>
      </c>
    </row>
    <row r="78" spans="2:43" ht="25.5">
      <c r="B78" s="17" t="s">
        <v>55</v>
      </c>
      <c r="C78" s="16" t="str">
        <f>IF(C77&lt;=0.199,"Bardzo trudna",IF(C77&lt;=0.499,"Trudna",IF(C77&lt;=0.699,"Umiarkowanie trudna",IF(C77&lt;=0.799,"Łatwa",IF(C77&lt;=0.899,"Łatwa","Bardzo łatwa")))))</f>
        <v>Bardzo łatwa</v>
      </c>
      <c r="D78" s="16" t="str">
        <f aca="true" t="shared" si="10" ref="D78:AP78">IF(D77&lt;=0.199,"Bardzo trudna",IF(D77&lt;=0.499,"Trudna",IF(D77&lt;=0.699,"Umiarkowanie trudna",IF(D77&lt;=0.799,"Łatwa",IF(D77&lt;=0.899,"Łatwa","Bardzo łatwa")))))</f>
        <v>Bardzo łatwa</v>
      </c>
      <c r="E78" s="16" t="str">
        <f t="shared" si="10"/>
        <v>Bardzo łatwa</v>
      </c>
      <c r="F78" s="16" t="str">
        <f t="shared" si="10"/>
        <v>Łatwa</v>
      </c>
      <c r="G78" s="16" t="str">
        <f t="shared" si="10"/>
        <v>Umiarkowanie trudna</v>
      </c>
      <c r="H78" s="16" t="str">
        <f t="shared" si="10"/>
        <v>Łatwa</v>
      </c>
      <c r="I78" s="16" t="str">
        <f t="shared" si="10"/>
        <v>Łatwa</v>
      </c>
      <c r="J78" s="16" t="str">
        <f t="shared" si="10"/>
        <v>Łatwa</v>
      </c>
      <c r="K78" s="16" t="str">
        <f t="shared" si="10"/>
        <v>Łatwa</v>
      </c>
      <c r="L78" s="16" t="str">
        <f t="shared" si="10"/>
        <v>Łatwa</v>
      </c>
      <c r="M78" s="16" t="str">
        <f t="shared" si="10"/>
        <v>Łatwa</v>
      </c>
      <c r="N78" s="16" t="str">
        <f t="shared" si="10"/>
        <v>Łatwa</v>
      </c>
      <c r="O78" s="16" t="str">
        <f t="shared" si="10"/>
        <v>Łatwa</v>
      </c>
      <c r="P78" s="16" t="str">
        <f t="shared" si="10"/>
        <v>Bardzo łatwa</v>
      </c>
      <c r="Q78" s="16" t="str">
        <f t="shared" si="10"/>
        <v>Bardzo łatwa</v>
      </c>
      <c r="R78" s="16" t="str">
        <f t="shared" si="10"/>
        <v>Łatwa</v>
      </c>
      <c r="S78" s="16" t="str">
        <f t="shared" si="10"/>
        <v>Łatwa</v>
      </c>
      <c r="T78" s="16" t="str">
        <f t="shared" si="10"/>
        <v>Łatwa</v>
      </c>
      <c r="U78" s="16" t="str">
        <f t="shared" si="10"/>
        <v>Łatwa</v>
      </c>
      <c r="V78" s="16" t="str">
        <f t="shared" si="10"/>
        <v>Łatwa</v>
      </c>
      <c r="W78" s="16" t="str">
        <f t="shared" si="10"/>
        <v>Bardzo łatwa</v>
      </c>
      <c r="X78" s="16" t="str">
        <f t="shared" si="10"/>
        <v>Łatwa</v>
      </c>
      <c r="Y78" s="16" t="str">
        <f t="shared" si="10"/>
        <v>Łatwa</v>
      </c>
      <c r="Z78" s="16" t="str">
        <f t="shared" si="10"/>
        <v>Bardzo łatwa</v>
      </c>
      <c r="AA78" s="16" t="str">
        <f t="shared" si="10"/>
        <v>Bardzo łatwa</v>
      </c>
      <c r="AB78" s="16" t="str">
        <f t="shared" si="10"/>
        <v>Bardzo łatwa</v>
      </c>
      <c r="AC78" s="16" t="str">
        <f t="shared" si="10"/>
        <v>Umiarkowanie trudna</v>
      </c>
      <c r="AD78" s="16" t="str">
        <f t="shared" si="10"/>
        <v>Łatwa</v>
      </c>
      <c r="AE78" s="16" t="str">
        <f t="shared" si="10"/>
        <v>Trudna</v>
      </c>
      <c r="AF78" s="16" t="str">
        <f t="shared" si="10"/>
        <v>Łatwa</v>
      </c>
      <c r="AG78" s="16" t="str">
        <f aca="true" t="shared" si="11" ref="AG78:AO78">IF(AG77&lt;=0.199,"Bardzo trudna",IF(AG77&lt;=0.499,"Trudna",IF(AG77&lt;=0.699,"Umiarkowanie trudna",IF(AG77&lt;=0.799,"Łatwa",IF(AG77&lt;=0.899,"Łatwa","Bardzo łatwa")))))</f>
        <v>Łatwa</v>
      </c>
      <c r="AH78" s="16" t="str">
        <f t="shared" si="11"/>
        <v>Łatwa</v>
      </c>
      <c r="AI78" s="16" t="str">
        <f t="shared" si="11"/>
        <v>Łatwa</v>
      </c>
      <c r="AJ78" s="16" t="str">
        <f t="shared" si="11"/>
        <v>Umiarkowanie trudna</v>
      </c>
      <c r="AK78" s="16" t="str">
        <f t="shared" si="11"/>
        <v>Łatwa</v>
      </c>
      <c r="AL78" s="16" t="str">
        <f t="shared" si="11"/>
        <v>Umiarkowanie trudna</v>
      </c>
      <c r="AM78" s="16" t="str">
        <f t="shared" si="11"/>
        <v>Łatwa</v>
      </c>
      <c r="AN78" s="16" t="str">
        <f t="shared" si="11"/>
        <v>Łatwa</v>
      </c>
      <c r="AO78" s="16" t="str">
        <f t="shared" si="11"/>
        <v>Łatwa</v>
      </c>
      <c r="AP78" s="16" t="str">
        <f t="shared" si="10"/>
        <v>Łatwa</v>
      </c>
      <c r="AQ78" s="15"/>
    </row>
    <row r="79" spans="2:43" ht="51">
      <c r="B79" s="17" t="s">
        <v>56</v>
      </c>
      <c r="C79" s="16" t="str">
        <f>IF(C77&lt;=0.199,"Bardzo niskim",IF(C77&lt;=0.499,"Niskim",IF(C77&lt;=0.699,"Niżej zadawalającym",IF(C77&lt;=0.799,"Zadawalającym",IF(C77&lt;=0.899,"Dobrym","Bardzo dobrym")))))</f>
        <v>Bardzo dobrym</v>
      </c>
      <c r="D79" s="16" t="str">
        <f aca="true" t="shared" si="12" ref="D79:AP79">IF(D77&lt;=0.199,"Bardzo niskim",IF(D77&lt;=0.499,"Niskim",IF(D77&lt;=0.699,"Niżej zadawalającym",IF(D77&lt;=0.799,"Zadawalającym",IF(D77&lt;=0.899,"Dobrym","Bardzo dobrym")))))</f>
        <v>Bardzo dobrym</v>
      </c>
      <c r="E79" s="16" t="str">
        <f t="shared" si="12"/>
        <v>Bardzo dobrym</v>
      </c>
      <c r="F79" s="16" t="str">
        <f t="shared" si="12"/>
        <v>Zadawalającym</v>
      </c>
      <c r="G79" s="16" t="str">
        <f t="shared" si="12"/>
        <v>Niżej zadawalającym</v>
      </c>
      <c r="H79" s="16" t="str">
        <f t="shared" si="12"/>
        <v>Zadawalającym</v>
      </c>
      <c r="I79" s="16" t="str">
        <f t="shared" si="12"/>
        <v>Dobrym</v>
      </c>
      <c r="J79" s="16" t="str">
        <f t="shared" si="12"/>
        <v>Dobrym</v>
      </c>
      <c r="K79" s="16" t="str">
        <f t="shared" si="12"/>
        <v>Dobrym</v>
      </c>
      <c r="L79" s="16" t="str">
        <f t="shared" si="12"/>
        <v>Dobrym</v>
      </c>
      <c r="M79" s="16" t="str">
        <f t="shared" si="12"/>
        <v>Zadawalającym</v>
      </c>
      <c r="N79" s="16" t="str">
        <f t="shared" si="12"/>
        <v>Zadawalającym</v>
      </c>
      <c r="O79" s="16" t="str">
        <f t="shared" si="12"/>
        <v>Dobrym</v>
      </c>
      <c r="P79" s="16" t="str">
        <f t="shared" si="12"/>
        <v>Bardzo dobrym</v>
      </c>
      <c r="Q79" s="16" t="str">
        <f t="shared" si="12"/>
        <v>Bardzo dobrym</v>
      </c>
      <c r="R79" s="16" t="str">
        <f t="shared" si="12"/>
        <v>Zadawalającym</v>
      </c>
      <c r="S79" s="16" t="str">
        <f t="shared" si="12"/>
        <v>Dobrym</v>
      </c>
      <c r="T79" s="16" t="str">
        <f t="shared" si="12"/>
        <v>Zadawalającym</v>
      </c>
      <c r="U79" s="16" t="str">
        <f t="shared" si="12"/>
        <v>Dobrym</v>
      </c>
      <c r="V79" s="16" t="str">
        <f t="shared" si="12"/>
        <v>Dobrym</v>
      </c>
      <c r="W79" s="16" t="str">
        <f t="shared" si="12"/>
        <v>Bardzo dobrym</v>
      </c>
      <c r="X79" s="16" t="str">
        <f t="shared" si="12"/>
        <v>Dobrym</v>
      </c>
      <c r="Y79" s="16" t="str">
        <f t="shared" si="12"/>
        <v>Dobrym</v>
      </c>
      <c r="Z79" s="16" t="str">
        <f t="shared" si="12"/>
        <v>Bardzo dobrym</v>
      </c>
      <c r="AA79" s="16" t="str">
        <f t="shared" si="12"/>
        <v>Bardzo dobrym</v>
      </c>
      <c r="AB79" s="16" t="str">
        <f t="shared" si="12"/>
        <v>Bardzo dobrym</v>
      </c>
      <c r="AC79" s="16" t="str">
        <f t="shared" si="12"/>
        <v>Niżej zadawalającym</v>
      </c>
      <c r="AD79" s="16" t="str">
        <f t="shared" si="12"/>
        <v>Zadawalającym</v>
      </c>
      <c r="AE79" s="16" t="str">
        <f t="shared" si="12"/>
        <v>Niskim</v>
      </c>
      <c r="AF79" s="16" t="str">
        <f t="shared" si="12"/>
        <v>Zadawalającym</v>
      </c>
      <c r="AG79" s="16" t="str">
        <f aca="true" t="shared" si="13" ref="AG79:AN79">IF(AG77&lt;=0.199,"Bardzo niskim",IF(AG77&lt;=0.499,"Niskim",IF(AG77&lt;=0.699,"Niżej zadawalającym",IF(AG77&lt;=0.799,"Zadawalającym",IF(AG77&lt;=0.899,"Dobrym","Bardzo dobrym")))))</f>
        <v>Dobrym</v>
      </c>
      <c r="AH79" s="16" t="str">
        <f t="shared" si="13"/>
        <v>Dobrym</v>
      </c>
      <c r="AI79" s="16" t="str">
        <f t="shared" si="13"/>
        <v>Zadawalającym</v>
      </c>
      <c r="AJ79" s="16" t="str">
        <f t="shared" si="13"/>
        <v>Niżej zadawalającym</v>
      </c>
      <c r="AK79" s="16" t="str">
        <f t="shared" si="13"/>
        <v>Zadawalającym</v>
      </c>
      <c r="AL79" s="16" t="str">
        <f t="shared" si="13"/>
        <v>Niżej zadawalającym</v>
      </c>
      <c r="AM79" s="16" t="str">
        <f t="shared" si="13"/>
        <v>Zadawalającym</v>
      </c>
      <c r="AN79" s="16" t="str">
        <f t="shared" si="13"/>
        <v>Zadawalającym</v>
      </c>
      <c r="AO79" s="16" t="str">
        <f t="shared" si="12"/>
        <v>Dobrym</v>
      </c>
      <c r="AP79" s="16" t="str">
        <f t="shared" si="12"/>
        <v>Zadawalającym</v>
      </c>
      <c r="AQ79" s="15"/>
    </row>
    <row r="80" spans="2:43" ht="51">
      <c r="B80" s="17" t="s">
        <v>57</v>
      </c>
      <c r="C80" s="16" t="str">
        <f>IF(C77&lt;=0.499,"PROBLEM",IF(C77&lt;=0.699,"Średnio opanowaną","MOCNĄ STRONĘ"))</f>
        <v>MOCNĄ STRONĘ</v>
      </c>
      <c r="D80" s="16" t="str">
        <f aca="true" t="shared" si="14" ref="D80:AP80">IF(D77&lt;=0.499,"PROBLEM",IF(D77&lt;=0.699,"Średnio opanowaną","MOCNĄ STRONĘ"))</f>
        <v>MOCNĄ STRONĘ</v>
      </c>
      <c r="E80" s="16" t="str">
        <f t="shared" si="14"/>
        <v>MOCNĄ STRONĘ</v>
      </c>
      <c r="F80" s="16" t="str">
        <f t="shared" si="14"/>
        <v>MOCNĄ STRONĘ</v>
      </c>
      <c r="G80" s="16" t="str">
        <f t="shared" si="14"/>
        <v>Średnio opanowaną</v>
      </c>
      <c r="H80" s="16" t="str">
        <f t="shared" si="14"/>
        <v>MOCNĄ STRONĘ</v>
      </c>
      <c r="I80" s="16" t="str">
        <f t="shared" si="14"/>
        <v>MOCNĄ STRONĘ</v>
      </c>
      <c r="J80" s="16" t="str">
        <f t="shared" si="14"/>
        <v>MOCNĄ STRONĘ</v>
      </c>
      <c r="K80" s="16" t="str">
        <f t="shared" si="14"/>
        <v>MOCNĄ STRONĘ</v>
      </c>
      <c r="L80" s="16" t="str">
        <f t="shared" si="14"/>
        <v>MOCNĄ STRONĘ</v>
      </c>
      <c r="M80" s="16" t="str">
        <f t="shared" si="14"/>
        <v>MOCNĄ STRONĘ</v>
      </c>
      <c r="N80" s="16" t="str">
        <f t="shared" si="14"/>
        <v>MOCNĄ STRONĘ</v>
      </c>
      <c r="O80" s="16" t="str">
        <f t="shared" si="14"/>
        <v>MOCNĄ STRONĘ</v>
      </c>
      <c r="P80" s="16" t="str">
        <f t="shared" si="14"/>
        <v>MOCNĄ STRONĘ</v>
      </c>
      <c r="Q80" s="16" t="str">
        <f t="shared" si="14"/>
        <v>MOCNĄ STRONĘ</v>
      </c>
      <c r="R80" s="16" t="str">
        <f t="shared" si="14"/>
        <v>MOCNĄ STRONĘ</v>
      </c>
      <c r="S80" s="16" t="str">
        <f t="shared" si="14"/>
        <v>MOCNĄ STRONĘ</v>
      </c>
      <c r="T80" s="16" t="str">
        <f t="shared" si="14"/>
        <v>MOCNĄ STRONĘ</v>
      </c>
      <c r="U80" s="16" t="str">
        <f t="shared" si="14"/>
        <v>MOCNĄ STRONĘ</v>
      </c>
      <c r="V80" s="16" t="str">
        <f t="shared" si="14"/>
        <v>MOCNĄ STRONĘ</v>
      </c>
      <c r="W80" s="16" t="str">
        <f t="shared" si="14"/>
        <v>MOCNĄ STRONĘ</v>
      </c>
      <c r="X80" s="16" t="str">
        <f t="shared" si="14"/>
        <v>MOCNĄ STRONĘ</v>
      </c>
      <c r="Y80" s="16" t="str">
        <f t="shared" si="14"/>
        <v>MOCNĄ STRONĘ</v>
      </c>
      <c r="Z80" s="16" t="str">
        <f t="shared" si="14"/>
        <v>MOCNĄ STRONĘ</v>
      </c>
      <c r="AA80" s="16" t="str">
        <f t="shared" si="14"/>
        <v>MOCNĄ STRONĘ</v>
      </c>
      <c r="AB80" s="16" t="str">
        <f t="shared" si="14"/>
        <v>MOCNĄ STRONĘ</v>
      </c>
      <c r="AC80" s="16" t="str">
        <f t="shared" si="14"/>
        <v>Średnio opanowaną</v>
      </c>
      <c r="AD80" s="16" t="str">
        <f t="shared" si="14"/>
        <v>MOCNĄ STRONĘ</v>
      </c>
      <c r="AE80" s="16" t="str">
        <f t="shared" si="14"/>
        <v>PROBLEM</v>
      </c>
      <c r="AF80" s="16" t="str">
        <f t="shared" si="14"/>
        <v>MOCNĄ STRONĘ</v>
      </c>
      <c r="AG80" s="16" t="str">
        <f aca="true" t="shared" si="15" ref="AG80:AN80">IF(AG77&lt;=0.499,"PROBLEM",IF(AG77&lt;=0.699,"Średnio opanowaną","MOCNĄ STRONĘ"))</f>
        <v>MOCNĄ STRONĘ</v>
      </c>
      <c r="AH80" s="16" t="str">
        <f t="shared" si="15"/>
        <v>MOCNĄ STRONĘ</v>
      </c>
      <c r="AI80" s="16" t="str">
        <f t="shared" si="15"/>
        <v>MOCNĄ STRONĘ</v>
      </c>
      <c r="AJ80" s="16" t="str">
        <f t="shared" si="15"/>
        <v>Średnio opanowaną</v>
      </c>
      <c r="AK80" s="16" t="str">
        <f t="shared" si="15"/>
        <v>MOCNĄ STRONĘ</v>
      </c>
      <c r="AL80" s="16" t="str">
        <f t="shared" si="15"/>
        <v>Średnio opanowaną</v>
      </c>
      <c r="AM80" s="16" t="str">
        <f t="shared" si="15"/>
        <v>MOCNĄ STRONĘ</v>
      </c>
      <c r="AN80" s="16" t="str">
        <f t="shared" si="15"/>
        <v>MOCNĄ STRONĘ</v>
      </c>
      <c r="AO80" s="16" t="str">
        <f t="shared" si="14"/>
        <v>MOCNĄ STRONĘ</v>
      </c>
      <c r="AP80" s="16" t="str">
        <f t="shared" si="14"/>
        <v>MOCNĄ STRONĘ</v>
      </c>
      <c r="AQ80" s="15"/>
    </row>
    <row r="81" ht="14.25">
      <c r="B81" s="14" t="s">
        <v>130</v>
      </c>
    </row>
    <row r="82" spans="1:4" ht="14.25">
      <c r="A82" s="18" t="s">
        <v>39</v>
      </c>
      <c r="B82" s="15">
        <f>AQ77</f>
        <v>0.8052083333333333</v>
      </c>
      <c r="C82" s="15"/>
      <c r="D82" s="15"/>
    </row>
    <row r="83" spans="1:2" ht="14.25">
      <c r="A83" s="18" t="s">
        <v>58</v>
      </c>
      <c r="B83" s="14">
        <f>MODE(AQ4:AQ75)</f>
        <v>40</v>
      </c>
    </row>
    <row r="84" spans="1:4" ht="14.25">
      <c r="A84" s="18" t="s">
        <v>59</v>
      </c>
      <c r="B84" s="14">
        <f>MEDIAN(AQ4:AQ75)</f>
        <v>36.5</v>
      </c>
      <c r="C84" s="15"/>
      <c r="D84" s="21"/>
    </row>
    <row r="85" spans="1:4" ht="14.25">
      <c r="A85" s="18" t="s">
        <v>60</v>
      </c>
      <c r="B85" s="15">
        <f>AVERAGE(AQ4:AQ75)</f>
        <v>32.208333333333336</v>
      </c>
      <c r="C85" s="15"/>
      <c r="D85" s="15"/>
    </row>
    <row r="86" spans="1:4" ht="14.25">
      <c r="A86" s="18" t="s">
        <v>61</v>
      </c>
      <c r="B86" s="15">
        <f>MAX(AQ4:AQ75)</f>
        <v>40</v>
      </c>
      <c r="C86" s="15"/>
      <c r="D86" s="15"/>
    </row>
    <row r="87" spans="1:4" ht="14.25">
      <c r="A87" s="18" t="s">
        <v>62</v>
      </c>
      <c r="B87" s="15">
        <f>MIN(AQ4:AQ75)</f>
        <v>12</v>
      </c>
      <c r="C87" s="15"/>
      <c r="D87" s="15"/>
    </row>
    <row r="88" spans="1:4" ht="14.25">
      <c r="A88" s="18" t="s">
        <v>63</v>
      </c>
      <c r="B88" s="15">
        <f>B86-B87</f>
        <v>28</v>
      </c>
      <c r="C88" s="15"/>
      <c r="D88" s="15"/>
    </row>
    <row r="89" spans="1:4" ht="14.25">
      <c r="A89" s="18" t="s">
        <v>64</v>
      </c>
      <c r="B89" s="15">
        <f>VARP(AQ4:AQ75)</f>
        <v>75.41493055555556</v>
      </c>
      <c r="C89" s="15"/>
      <c r="D89" s="15"/>
    </row>
    <row r="90" spans="1:4" ht="14.25">
      <c r="A90" s="18" t="s">
        <v>65</v>
      </c>
      <c r="B90" s="15">
        <f>STDEVP(AQ4:AQ75)</f>
        <v>8.684177022352525</v>
      </c>
      <c r="C90" s="15"/>
      <c r="D90" s="15"/>
    </row>
    <row r="65476" ht="14.25">
      <c r="AQ65476" s="14">
        <f>SUM(AQ3:AQ65475)</f>
        <v>4678.805208333333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 t="s">
        <v>90</v>
      </c>
      <c r="B2" s="27">
        <f>'Analiza czynn JAng'!C$77</f>
        <v>0.9583333333333334</v>
      </c>
      <c r="C2" s="28" t="str">
        <f>IF(B2&lt;=0.19,"Bardzo trudna",IF(B2&lt;0.5,"Trudna",IF(B2&lt;=0.69,"Umiarkowanie trudna",IF(B2&lt;=0.79,"Łatwa",IF(B2&lt;=0.89,"Łatwa","Bardzo łatwa")))))</f>
        <v>Bardzo łatwa</v>
      </c>
      <c r="D2" s="29" t="str">
        <f>IF(B2&lt;=0.19,"Bardzo niskim",IF(B2&lt;0.5,"Niskim",IF(B2&lt;=0.69,"Niżej zadawalającym",IF(B2&lt;=0.79,"Zadawalającym",IF(B2&lt;=0.89,"Dobrym","Bardzo dobrym")))))</f>
        <v>Bardzo dobrym</v>
      </c>
      <c r="E2" s="30" t="str">
        <f>IF(B2&lt;=0.499,"PROBLEM",IF(B2&lt;=0.699,"Średnio opanowaną","MOCNĄ STRONĘ"))</f>
        <v>MOCNĄ STRONĘ</v>
      </c>
    </row>
    <row r="3" spans="1:5" ht="29.25" customHeight="1">
      <c r="A3" s="26" t="s">
        <v>91</v>
      </c>
      <c r="B3" s="27">
        <f>'Analiza czynn JAng'!D$77</f>
        <v>0.9166666666666666</v>
      </c>
      <c r="C3" s="28" t="str">
        <f aca="true" t="shared" si="0" ref="C3:C28">IF(B3&lt;=0.19,"Bardzo trudna",IF(B3&lt;0.5,"Trudna",IF(B3&lt;=0.69,"Umiarkowanie trudna",IF(B3&lt;=0.79,"Łatwa",IF(B3&lt;=0.89,"Łatwa","Bardzo łatwa")))))</f>
        <v>Bardzo łatwa</v>
      </c>
      <c r="D3" s="29" t="str">
        <f aca="true" t="shared" si="1" ref="D3:D35">IF(B3&lt;=0.19,"Bardzo niskim",IF(B3&lt;0.5,"Niskim",IF(B3&lt;=0.69,"Niżej zadawalającym",IF(B3&lt;=0.79,"Zadawalającym",IF(B3&lt;=0.89,"Dobrym","Bardzo dobrym")))))</f>
        <v>Bardzo dobrym</v>
      </c>
      <c r="E3" s="30" t="str">
        <f aca="true" t="shared" si="2" ref="E3:E35">IF(B3&lt;=0.499,"PROBLEM",IF(B3&lt;=0.699,"Średnio opanowaną","MOCNĄ STRONĘ"))</f>
        <v>MOCNĄ STRONĘ</v>
      </c>
    </row>
    <row r="4" spans="1:5" ht="29.25" customHeight="1">
      <c r="A4" s="26" t="s">
        <v>92</v>
      </c>
      <c r="B4" s="27">
        <f>'Analiza czynn JAng'!E$77</f>
        <v>1</v>
      </c>
      <c r="C4" s="28" t="str">
        <f t="shared" si="0"/>
        <v>Bardzo łatwa</v>
      </c>
      <c r="D4" s="29" t="str">
        <f t="shared" si="1"/>
        <v>Bardzo dobrym</v>
      </c>
      <c r="E4" s="30" t="str">
        <f t="shared" si="2"/>
        <v>MOCNĄ STRONĘ</v>
      </c>
    </row>
    <row r="5" spans="1:5" ht="29.25" customHeight="1">
      <c r="A5" s="26" t="s">
        <v>93</v>
      </c>
      <c r="B5" s="27">
        <f>'Analiza czynn JAng'!F$77</f>
        <v>0.7638888888888888</v>
      </c>
      <c r="C5" s="28" t="str">
        <f t="shared" si="0"/>
        <v>Łatwa</v>
      </c>
      <c r="D5" s="29" t="str">
        <f t="shared" si="1"/>
        <v>Zadawalającym</v>
      </c>
      <c r="E5" s="30" t="str">
        <f t="shared" si="2"/>
        <v>MOCNĄ STRONĘ</v>
      </c>
    </row>
    <row r="6" spans="1:5" ht="29.25" customHeight="1">
      <c r="A6" s="26" t="s">
        <v>94</v>
      </c>
      <c r="B6" s="27">
        <f>'Analiza czynn JAng'!G$77</f>
        <v>0.6805555555555556</v>
      </c>
      <c r="C6" s="28" t="str">
        <f t="shared" si="0"/>
        <v>Umiarkowanie trudna</v>
      </c>
      <c r="D6" s="29" t="str">
        <f t="shared" si="1"/>
        <v>Niżej zadawalającym</v>
      </c>
      <c r="E6" s="30" t="str">
        <f t="shared" si="2"/>
        <v>Średnio opanowaną</v>
      </c>
    </row>
    <row r="7" spans="1:5" ht="29.25" customHeight="1">
      <c r="A7" s="26" t="s">
        <v>95</v>
      </c>
      <c r="B7" s="27">
        <f>'Analiza czynn JAng'!H$77</f>
        <v>0.7361111111111112</v>
      </c>
      <c r="C7" s="28" t="str">
        <f t="shared" si="0"/>
        <v>Łatwa</v>
      </c>
      <c r="D7" s="29" t="str">
        <f t="shared" si="1"/>
        <v>Zadawalającym</v>
      </c>
      <c r="E7" s="30" t="str">
        <f t="shared" si="2"/>
        <v>MOCNĄ STRONĘ</v>
      </c>
    </row>
    <row r="8" spans="1:5" ht="29.25" customHeight="1">
      <c r="A8" s="26" t="s">
        <v>96</v>
      </c>
      <c r="B8" s="27">
        <f>'Analiza czynn JAng'!I$77</f>
        <v>0.875</v>
      </c>
      <c r="C8" s="28" t="str">
        <f t="shared" si="0"/>
        <v>Łatwa</v>
      </c>
      <c r="D8" s="29" t="str">
        <f t="shared" si="1"/>
        <v>Dobrym</v>
      </c>
      <c r="E8" s="30" t="str">
        <f t="shared" si="2"/>
        <v>MOCNĄ STRONĘ</v>
      </c>
    </row>
    <row r="9" spans="1:5" ht="29.25" customHeight="1">
      <c r="A9" s="26" t="s">
        <v>97</v>
      </c>
      <c r="B9" s="27">
        <f>'Analiza czynn JAng'!J$77</f>
        <v>0.875</v>
      </c>
      <c r="C9" s="28" t="str">
        <f t="shared" si="0"/>
        <v>Łatwa</v>
      </c>
      <c r="D9" s="29" t="str">
        <f t="shared" si="1"/>
        <v>Dobrym</v>
      </c>
      <c r="E9" s="30" t="str">
        <f t="shared" si="2"/>
        <v>MOCNĄ STRONĘ</v>
      </c>
    </row>
    <row r="10" spans="1:5" ht="29.25" customHeight="1">
      <c r="A10" s="26" t="s">
        <v>98</v>
      </c>
      <c r="B10" s="27">
        <f>'Analiza czynn JAng'!K$77</f>
        <v>0.8055555555555556</v>
      </c>
      <c r="C10" s="28" t="str">
        <f t="shared" si="0"/>
        <v>Łatwa</v>
      </c>
      <c r="D10" s="29" t="str">
        <f t="shared" si="1"/>
        <v>Dobrym</v>
      </c>
      <c r="E10" s="30" t="str">
        <f t="shared" si="2"/>
        <v>MOCNĄ STRONĘ</v>
      </c>
    </row>
    <row r="11" spans="1:5" ht="29.25" customHeight="1">
      <c r="A11" s="26" t="s">
        <v>99</v>
      </c>
      <c r="B11" s="27">
        <f>'Analiza czynn JAng'!L$77</f>
        <v>0.8055555555555556</v>
      </c>
      <c r="C11" s="28" t="str">
        <f t="shared" si="0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 t="s">
        <v>100</v>
      </c>
      <c r="B12" s="27">
        <f>'Analiza czynn JAng'!M$77</f>
        <v>0.7777777777777778</v>
      </c>
      <c r="C12" s="28" t="str">
        <f t="shared" si="0"/>
        <v>Łatwa</v>
      </c>
      <c r="D12" s="29" t="str">
        <f t="shared" si="1"/>
        <v>Zadawalającym</v>
      </c>
      <c r="E12" s="30" t="str">
        <f t="shared" si="2"/>
        <v>MOCNĄ STRONĘ</v>
      </c>
    </row>
    <row r="13" spans="1:5" ht="29.25" customHeight="1">
      <c r="A13" s="26" t="s">
        <v>101</v>
      </c>
      <c r="B13" s="27">
        <f>'Analiza czynn JAng'!N$77</f>
        <v>0.7083333333333334</v>
      </c>
      <c r="C13" s="28" t="str">
        <f t="shared" si="0"/>
        <v>Łatwa</v>
      </c>
      <c r="D13" s="29" t="str">
        <f t="shared" si="1"/>
        <v>Zadawalającym</v>
      </c>
      <c r="E13" s="30" t="str">
        <f t="shared" si="2"/>
        <v>MOCNĄ STRONĘ</v>
      </c>
    </row>
    <row r="14" spans="1:5" ht="29.25" customHeight="1">
      <c r="A14" s="26" t="s">
        <v>102</v>
      </c>
      <c r="B14" s="27">
        <f>'Analiza czynn JAng'!O$77</f>
        <v>0.875</v>
      </c>
      <c r="C14" s="28" t="str">
        <f t="shared" si="0"/>
        <v>Łatwa</v>
      </c>
      <c r="D14" s="29" t="str">
        <f t="shared" si="1"/>
        <v>Dobrym</v>
      </c>
      <c r="E14" s="30" t="str">
        <f t="shared" si="2"/>
        <v>MOCNĄ STRONĘ</v>
      </c>
    </row>
    <row r="15" spans="1:5" ht="29.25" customHeight="1">
      <c r="A15" s="26" t="s">
        <v>103</v>
      </c>
      <c r="B15" s="27">
        <f>'Analiza czynn JAng'!P$77</f>
        <v>0.9166666666666666</v>
      </c>
      <c r="C15" s="28" t="str">
        <f t="shared" si="0"/>
        <v>Bardzo łatwa</v>
      </c>
      <c r="D15" s="29" t="str">
        <f t="shared" si="1"/>
        <v>Bardzo dobrym</v>
      </c>
      <c r="E15" s="30" t="str">
        <f t="shared" si="2"/>
        <v>MOCNĄ STRONĘ</v>
      </c>
    </row>
    <row r="16" spans="1:5" ht="29.25" customHeight="1">
      <c r="A16" s="26" t="s">
        <v>104</v>
      </c>
      <c r="B16" s="27">
        <f>'Analiza czynn JAng'!Q$77</f>
        <v>0.9583333333333334</v>
      </c>
      <c r="C16" s="28" t="str">
        <f t="shared" si="0"/>
        <v>Bardzo łatwa</v>
      </c>
      <c r="D16" s="29" t="str">
        <f t="shared" si="1"/>
        <v>Bardzo dobrym</v>
      </c>
      <c r="E16" s="30" t="str">
        <f t="shared" si="2"/>
        <v>MOCNĄ STRONĘ</v>
      </c>
    </row>
    <row r="17" spans="1:5" ht="29.25" customHeight="1">
      <c r="A17" s="26" t="s">
        <v>105</v>
      </c>
      <c r="B17" s="27">
        <f>'Analiza czynn JAng'!R$77</f>
        <v>0.75</v>
      </c>
      <c r="C17" s="28" t="str">
        <f t="shared" si="0"/>
        <v>Łatwa</v>
      </c>
      <c r="D17" s="29" t="str">
        <f t="shared" si="1"/>
        <v>Zadawalającym</v>
      </c>
      <c r="E17" s="30" t="str">
        <f t="shared" si="2"/>
        <v>MOCNĄ STRONĘ</v>
      </c>
    </row>
    <row r="18" spans="1:5" ht="29.25" customHeight="1">
      <c r="A18" s="26" t="s">
        <v>106</v>
      </c>
      <c r="B18" s="27">
        <f>'Analiza czynn JAng'!S$77</f>
        <v>0.8333333333333334</v>
      </c>
      <c r="C18" s="28" t="str">
        <f t="shared" si="0"/>
        <v>Łatwa</v>
      </c>
      <c r="D18" s="29" t="str">
        <f t="shared" si="1"/>
        <v>Dobrym</v>
      </c>
      <c r="E18" s="30" t="str">
        <f t="shared" si="2"/>
        <v>MOCNĄ STRONĘ</v>
      </c>
    </row>
    <row r="19" spans="1:5" ht="29.25" customHeight="1">
      <c r="A19" s="26" t="s">
        <v>107</v>
      </c>
      <c r="B19" s="27">
        <f>'Analiza czynn JAng'!T$77</f>
        <v>0.7361111111111112</v>
      </c>
      <c r="C19" s="28" t="str">
        <f t="shared" si="0"/>
        <v>Łatwa</v>
      </c>
      <c r="D19" s="29" t="str">
        <f t="shared" si="1"/>
        <v>Zadawalającym</v>
      </c>
      <c r="E19" s="30" t="str">
        <f t="shared" si="2"/>
        <v>MOCNĄ STRONĘ</v>
      </c>
    </row>
    <row r="20" spans="1:5" ht="29.25" customHeight="1">
      <c r="A20" s="26" t="s">
        <v>108</v>
      </c>
      <c r="B20" s="27">
        <f>'Analiza czynn JAng'!U$77</f>
        <v>0.8611111111111112</v>
      </c>
      <c r="C20" s="28" t="str">
        <f t="shared" si="0"/>
        <v>Łatwa</v>
      </c>
      <c r="D20" s="29" t="str">
        <f t="shared" si="1"/>
        <v>Dobrym</v>
      </c>
      <c r="E20" s="30" t="str">
        <f t="shared" si="2"/>
        <v>MOCNĄ STRONĘ</v>
      </c>
    </row>
    <row r="21" spans="1:5" ht="29.25" customHeight="1">
      <c r="A21" s="26" t="s">
        <v>109</v>
      </c>
      <c r="B21" s="27">
        <f>'Analiza czynn JAng'!V$77</f>
        <v>0.8888888888888888</v>
      </c>
      <c r="C21" s="28" t="str">
        <f t="shared" si="0"/>
        <v>Łatwa</v>
      </c>
      <c r="D21" s="29" t="str">
        <f t="shared" si="1"/>
        <v>Dobrym</v>
      </c>
      <c r="E21" s="30" t="str">
        <f t="shared" si="2"/>
        <v>MOCNĄ STRONĘ</v>
      </c>
    </row>
    <row r="22" spans="1:5" ht="29.25" customHeight="1">
      <c r="A22" s="26" t="s">
        <v>110</v>
      </c>
      <c r="B22" s="27">
        <f>'Analiza czynn JAng'!W$77</f>
        <v>0.9305555555555556</v>
      </c>
      <c r="C22" s="28" t="str">
        <f t="shared" si="0"/>
        <v>Bardzo łatwa</v>
      </c>
      <c r="D22" s="29" t="str">
        <f t="shared" si="1"/>
        <v>Bardzo dobrym</v>
      </c>
      <c r="E22" s="30" t="str">
        <f t="shared" si="2"/>
        <v>MOCNĄ STRONĘ</v>
      </c>
    </row>
    <row r="23" spans="1:5" ht="29.25" customHeight="1">
      <c r="A23" s="26" t="s">
        <v>111</v>
      </c>
      <c r="B23" s="27">
        <f>'Analiza czynn JAng'!X$77</f>
        <v>0.8333333333333334</v>
      </c>
      <c r="C23" s="28" t="str">
        <f t="shared" si="0"/>
        <v>Łatwa</v>
      </c>
      <c r="D23" s="29" t="str">
        <f t="shared" si="1"/>
        <v>Dobrym</v>
      </c>
      <c r="E23" s="30" t="str">
        <f t="shared" si="2"/>
        <v>MOCNĄ STRONĘ</v>
      </c>
    </row>
    <row r="24" spans="1:5" ht="29.25" customHeight="1">
      <c r="A24" s="26" t="s">
        <v>112</v>
      </c>
      <c r="B24" s="27">
        <f>'Analiza czynn JAng'!Y$77</f>
        <v>0.8194444444444444</v>
      </c>
      <c r="C24" s="28" t="str">
        <f t="shared" si="0"/>
        <v>Łatwa</v>
      </c>
      <c r="D24" s="29" t="str">
        <f t="shared" si="1"/>
        <v>Dobrym</v>
      </c>
      <c r="E24" s="30" t="str">
        <f t="shared" si="2"/>
        <v>MOCNĄ STRONĘ</v>
      </c>
    </row>
    <row r="25" spans="1:5" ht="29.25" customHeight="1">
      <c r="A25" s="26" t="s">
        <v>113</v>
      </c>
      <c r="B25" s="27">
        <f>'Analiza czynn JAng'!Z$77</f>
        <v>0.9722222222222222</v>
      </c>
      <c r="C25" s="28" t="str">
        <f t="shared" si="0"/>
        <v>Bardzo łatwa</v>
      </c>
      <c r="D25" s="29" t="str">
        <f t="shared" si="1"/>
        <v>Bardzo dobrym</v>
      </c>
      <c r="E25" s="30" t="str">
        <f t="shared" si="2"/>
        <v>MOCNĄ STRONĘ</v>
      </c>
    </row>
    <row r="26" spans="1:5" ht="29.25" customHeight="1">
      <c r="A26" s="26" t="s">
        <v>114</v>
      </c>
      <c r="B26" s="27">
        <f>'Analiza czynn JAng'!AA$77</f>
        <v>0.9166666666666666</v>
      </c>
      <c r="C26" s="28" t="str">
        <f t="shared" si="0"/>
        <v>Bardzo łatwa</v>
      </c>
      <c r="D26" s="29" t="str">
        <f t="shared" si="1"/>
        <v>Bardzo dobrym</v>
      </c>
      <c r="E26" s="30" t="str">
        <f t="shared" si="2"/>
        <v>MOCNĄ STRONĘ</v>
      </c>
    </row>
    <row r="27" spans="1:5" ht="29.25" customHeight="1">
      <c r="A27" s="26" t="s">
        <v>115</v>
      </c>
      <c r="B27" s="27">
        <f>'Analiza czynn JAng'!AB$77</f>
        <v>0.9444444444444444</v>
      </c>
      <c r="C27" s="28" t="str">
        <f t="shared" si="0"/>
        <v>Bardzo łatwa</v>
      </c>
      <c r="D27" s="29" t="str">
        <f t="shared" si="1"/>
        <v>Bardzo dobrym</v>
      </c>
      <c r="E27" s="30" t="str">
        <f t="shared" si="2"/>
        <v>MOCNĄ STRONĘ</v>
      </c>
    </row>
    <row r="28" spans="1:5" ht="29.25" customHeight="1">
      <c r="A28" s="26" t="s">
        <v>116</v>
      </c>
      <c r="B28" s="27">
        <f>'Analiza czynn JAng'!AC$77</f>
        <v>0.6527777777777778</v>
      </c>
      <c r="C28" s="28" t="str">
        <f t="shared" si="0"/>
        <v>Umiarkowanie trudna</v>
      </c>
      <c r="D28" s="29" t="str">
        <f t="shared" si="1"/>
        <v>Niżej zadawalającym</v>
      </c>
      <c r="E28" s="30" t="str">
        <f t="shared" si="2"/>
        <v>Średnio opanowaną</v>
      </c>
    </row>
    <row r="29" spans="1:5" ht="29.25" customHeight="1">
      <c r="A29" s="26" t="s">
        <v>117</v>
      </c>
      <c r="B29" s="27">
        <f>'Analiza czynn JAng'!AD$77</f>
        <v>0.7083333333333334</v>
      </c>
      <c r="C29" s="28" t="str">
        <f>IF(B29&lt;=0.19,"Bardzo trudny",IF(B29&lt;0.5,"Trudny",IF(B29&lt;=0.69,"Umiarkowanie trudny",IF(B29&lt;=0.79,"Łatwa",IF(B29&lt;=0.89,"Łatwy","Bardzo łatwy")))))</f>
        <v>Łatwa</v>
      </c>
      <c r="D29" s="29" t="str">
        <f t="shared" si="1"/>
        <v>Zadawalającym</v>
      </c>
      <c r="E29" s="30" t="str">
        <f t="shared" si="2"/>
        <v>MOCNĄ STRONĘ</v>
      </c>
    </row>
    <row r="30" spans="1:5" ht="29.25" customHeight="1">
      <c r="A30" s="26" t="s">
        <v>118</v>
      </c>
      <c r="B30" s="27">
        <f>'Analiza czynn JAng'!AE$77</f>
        <v>0.4027777777777778</v>
      </c>
      <c r="C30" s="28" t="str">
        <f aca="true" t="shared" si="3" ref="C30:C43">IF(B30&lt;=0.19,"Bardzo trudny",IF(B30&lt;0.5,"Trudny",IF(B30&lt;=0.69,"Umiarkowanie trudny",IF(B30&lt;=0.79,"Łatwa",IF(B30&lt;=0.89,"Łatwy","Bardzo łatwy")))))</f>
        <v>Trudny</v>
      </c>
      <c r="D30" s="29" t="str">
        <f t="shared" si="1"/>
        <v>Niskim</v>
      </c>
      <c r="E30" s="30" t="str">
        <f t="shared" si="2"/>
        <v>PROBLEM</v>
      </c>
    </row>
    <row r="31" spans="1:5" ht="29.25" customHeight="1">
      <c r="A31" s="26" t="s">
        <v>119</v>
      </c>
      <c r="B31" s="27">
        <f>'Analiza czynn JAng'!AF$77</f>
        <v>0.7222222222222222</v>
      </c>
      <c r="C31" s="28" t="str">
        <f t="shared" si="3"/>
        <v>Łatwa</v>
      </c>
      <c r="D31" s="29" t="str">
        <f t="shared" si="1"/>
        <v>Zadawalającym</v>
      </c>
      <c r="E31" s="30" t="str">
        <f t="shared" si="2"/>
        <v>MOCNĄ STRONĘ</v>
      </c>
    </row>
    <row r="32" spans="1:5" ht="29.25" customHeight="1">
      <c r="A32" s="26" t="s">
        <v>120</v>
      </c>
      <c r="B32" s="27">
        <f>'Analiza czynn JAng'!AG$77</f>
        <v>0.875</v>
      </c>
      <c r="C32" s="28" t="str">
        <f t="shared" si="3"/>
        <v>Łatwy</v>
      </c>
      <c r="D32" s="29" t="str">
        <f t="shared" si="1"/>
        <v>Dobrym</v>
      </c>
      <c r="E32" s="30" t="str">
        <f t="shared" si="2"/>
        <v>MOCNĄ STRONĘ</v>
      </c>
    </row>
    <row r="33" spans="1:5" ht="29.25" customHeight="1">
      <c r="A33" s="26" t="s">
        <v>121</v>
      </c>
      <c r="B33" s="27">
        <f>'Analiza czynn JAng'!AH$77</f>
        <v>0.8194444444444444</v>
      </c>
      <c r="C33" s="33" t="str">
        <f t="shared" si="3"/>
        <v>Łatwy</v>
      </c>
      <c r="D33" s="34" t="str">
        <f t="shared" si="1"/>
        <v>Dobrym</v>
      </c>
      <c r="E33" s="35" t="str">
        <f t="shared" si="2"/>
        <v>MOCNĄ STRONĘ</v>
      </c>
    </row>
    <row r="34" spans="1:5" ht="29.25" customHeight="1">
      <c r="A34" s="26" t="s">
        <v>122</v>
      </c>
      <c r="B34" s="27">
        <f>'Analiza czynn JAng'!AI$77</f>
        <v>0.75</v>
      </c>
      <c r="C34" s="40" t="str">
        <f t="shared" si="3"/>
        <v>Łatwa</v>
      </c>
      <c r="D34" s="40" t="str">
        <f t="shared" si="1"/>
        <v>Zadawalającym</v>
      </c>
      <c r="E34" s="30" t="str">
        <f t="shared" si="2"/>
        <v>MOCNĄ STRONĘ</v>
      </c>
    </row>
    <row r="35" spans="1:5" ht="29.25" customHeight="1">
      <c r="A35" s="26" t="s">
        <v>123</v>
      </c>
      <c r="B35" s="27">
        <f>'Analiza czynn JAng'!AJ$77</f>
        <v>0.6388888888888888</v>
      </c>
      <c r="C35" s="40" t="str">
        <f t="shared" si="3"/>
        <v>Umiarkowanie trudny</v>
      </c>
      <c r="D35" s="40" t="str">
        <f t="shared" si="1"/>
        <v>Niżej zadawalającym</v>
      </c>
      <c r="E35" s="30" t="str">
        <f t="shared" si="2"/>
        <v>Średnio opanowaną</v>
      </c>
    </row>
    <row r="36" spans="1:5" ht="29.25" customHeight="1">
      <c r="A36" s="26" t="s">
        <v>124</v>
      </c>
      <c r="B36" s="27">
        <f>'Analiza czynn JAng'!AK$77</f>
        <v>0.7361111111111112</v>
      </c>
      <c r="C36" s="40" t="str">
        <f t="shared" si="3"/>
        <v>Łatwa</v>
      </c>
      <c r="D36" s="40" t="str">
        <f aca="true" t="shared" si="4" ref="D36:D41">IF(B36&lt;=0.19,"Bardzo niskim",IF(B36&lt;0.5,"Niskim",IF(B36&lt;=0.69,"Niżej zadawalającym",IF(B36&lt;=0.79,"Zadawalającym",IF(B36&lt;=0.89,"Dobrym","Bardzo dobrym")))))</f>
        <v>Zadawalającym</v>
      </c>
      <c r="E36" s="30" t="str">
        <f aca="true" t="shared" si="5" ref="E36:E41">IF(B36&lt;=0.499,"PROBLEM",IF(B36&lt;=0.699,"Średnio opanowaną","MOCNĄ STRONĘ"))</f>
        <v>MOCNĄ STRONĘ</v>
      </c>
    </row>
    <row r="37" spans="1:5" ht="29.25" customHeight="1">
      <c r="A37" s="26" t="s">
        <v>125</v>
      </c>
      <c r="B37" s="27">
        <f>'Analiza czynn JAng'!AL$77</f>
        <v>0.6805555555555556</v>
      </c>
      <c r="C37" s="40" t="str">
        <f t="shared" si="3"/>
        <v>Umiarkowanie trudny</v>
      </c>
      <c r="D37" s="40" t="str">
        <f t="shared" si="4"/>
        <v>Niżej zadawalającym</v>
      </c>
      <c r="E37" s="30" t="str">
        <f t="shared" si="5"/>
        <v>Średnio opanowaną</v>
      </c>
    </row>
    <row r="38" spans="1:5" ht="29.25" customHeight="1">
      <c r="A38" s="26" t="s">
        <v>126</v>
      </c>
      <c r="B38" s="27">
        <f>'Analiza czynn JAng'!AM$77</f>
        <v>0.7361111111111112</v>
      </c>
      <c r="C38" s="40" t="str">
        <f t="shared" si="3"/>
        <v>Łatwa</v>
      </c>
      <c r="D38" s="40" t="str">
        <f t="shared" si="4"/>
        <v>Zadawalającym</v>
      </c>
      <c r="E38" s="30" t="str">
        <f t="shared" si="5"/>
        <v>MOCNĄ STRONĘ</v>
      </c>
    </row>
    <row r="39" spans="1:5" ht="29.25" customHeight="1">
      <c r="A39" s="26" t="s">
        <v>127</v>
      </c>
      <c r="B39" s="27">
        <f>'Analiza czynn JAng'!AN$77</f>
        <v>0.75</v>
      </c>
      <c r="C39" s="40" t="str">
        <f t="shared" si="3"/>
        <v>Łatwa</v>
      </c>
      <c r="D39" s="40" t="str">
        <f t="shared" si="4"/>
        <v>Zadawalającym</v>
      </c>
      <c r="E39" s="30" t="str">
        <f t="shared" si="5"/>
        <v>MOCNĄ STRONĘ</v>
      </c>
    </row>
    <row r="40" spans="1:5" ht="29.25" customHeight="1">
      <c r="A40" s="26" t="s">
        <v>128</v>
      </c>
      <c r="B40" s="27">
        <f>'Analiza czynn JAng'!AO$77</f>
        <v>0.8333333333333334</v>
      </c>
      <c r="C40" s="40" t="str">
        <f t="shared" si="3"/>
        <v>Łatwy</v>
      </c>
      <c r="D40" s="40" t="str">
        <f t="shared" si="4"/>
        <v>Dobrym</v>
      </c>
      <c r="E40" s="30" t="str">
        <f t="shared" si="5"/>
        <v>MOCNĄ STRONĘ</v>
      </c>
    </row>
    <row r="41" spans="1:5" ht="29.25" customHeight="1">
      <c r="A41" s="26" t="s">
        <v>129</v>
      </c>
      <c r="B41" s="27">
        <f>'Analiza czynn JAng'!AP$77</f>
        <v>0.7638888888888888</v>
      </c>
      <c r="C41" s="40" t="str">
        <f t="shared" si="3"/>
        <v>Łatwa</v>
      </c>
      <c r="D41" s="40" t="str">
        <f t="shared" si="4"/>
        <v>Zadawalającym</v>
      </c>
      <c r="E41" s="30" t="str">
        <f t="shared" si="5"/>
        <v>MOCNĄ STRONĘ</v>
      </c>
    </row>
    <row r="42" spans="1:4" ht="29.25" customHeight="1">
      <c r="A42" s="36"/>
      <c r="B42" s="37"/>
      <c r="C42" s="38"/>
      <c r="D42" s="38"/>
    </row>
    <row r="43" spans="1:5" ht="29.25" customHeight="1">
      <c r="A43" s="26" t="s">
        <v>89</v>
      </c>
      <c r="B43" s="39">
        <f>AVERAGE(B2:B41)</f>
        <v>0.8052083333333332</v>
      </c>
      <c r="C43" s="40" t="str">
        <f t="shared" si="3"/>
        <v>Łatwy</v>
      </c>
      <c r="D43" s="40" t="str">
        <f>IF(B43&lt;=0.19,"Bardzo niskim",IF(B43&lt;0.5,"Niskim",IF(B43&lt;=0.69,"Niżej zadawalającym",IF(B43&lt;=0.79,"Zadawalającym",IF(B43&lt;=0.89,"Dobrym","Bardzo dobrym")))))</f>
        <v>Dobrym</v>
      </c>
      <c r="E43" s="30" t="str">
        <f>IF(B43&lt;=0.499,"PROBLEM",IF(B43&lt;=0.699,"Średnio opanowane","MOCNĄ STRONĘ"))</f>
        <v>MOCNĄ STRONĘ</v>
      </c>
    </row>
    <row r="44" spans="1:4" ht="29.25" customHeight="1">
      <c r="A44" s="36"/>
      <c r="B44" s="41"/>
      <c r="C44" s="41"/>
      <c r="D44" s="41"/>
    </row>
    <row r="45" spans="1:4" ht="29.25" customHeight="1">
      <c r="A45" s="36"/>
      <c r="B45" s="41"/>
      <c r="C45" s="41"/>
      <c r="D45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21.3984375" defaultRowHeight="29.25" customHeight="1"/>
  <cols>
    <col min="1" max="1" width="8.8984375" style="26" customWidth="1"/>
    <col min="2" max="2" width="12.69921875" style="25" customWidth="1"/>
    <col min="3" max="3" width="22" style="25" customWidth="1"/>
    <col min="4" max="4" width="28" style="25" customWidth="1"/>
    <col min="5" max="5" width="28.69921875" style="31" customWidth="1"/>
    <col min="6" max="16384" width="21.3984375" style="25" customWidth="1"/>
  </cols>
  <sheetData>
    <row r="1" spans="1:5" ht="54.75" customHeight="1">
      <c r="A1" s="22" t="s">
        <v>78</v>
      </c>
      <c r="B1" s="23" t="s">
        <v>79</v>
      </c>
      <c r="C1" s="23" t="s">
        <v>80</v>
      </c>
      <c r="D1" s="24" t="s">
        <v>81</v>
      </c>
      <c r="E1" s="24" t="s">
        <v>82</v>
      </c>
    </row>
    <row r="2" spans="1:5" ht="29.25" customHeight="1">
      <c r="A2" s="26" t="s">
        <v>92</v>
      </c>
      <c r="B2" s="27">
        <f>'Analiza czynn JAng'!E$77</f>
        <v>1</v>
      </c>
      <c r="C2" s="28" t="str">
        <f aca="true" t="shared" si="0" ref="C2:C14">IF(B2&lt;=0.19,"Bardzo trudna",IF(B2&lt;0.5,"Trudna",IF(B2&lt;=0.69,"Umiarkowanie trudna",IF(B2&lt;=0.79,"Łatwa",IF(B2&lt;=0.89,"Łatwa","Bardzo łatwa")))))</f>
        <v>Bardzo łatwa</v>
      </c>
      <c r="D2" s="29" t="str">
        <f aca="true" t="shared" si="1" ref="D2:D41">IF(B2&lt;=0.19,"Bardzo niskim",IF(B2&lt;0.5,"Niskim",IF(B2&lt;=0.69,"Niżej zadawalającym",IF(B2&lt;=0.79,"Zadawalającym",IF(B2&lt;=0.89,"Dobrym","Bardzo dobrym")))))</f>
        <v>Bardzo dobrym</v>
      </c>
      <c r="E2" s="30" t="str">
        <f aca="true" t="shared" si="2" ref="E2:E41">IF(B2&lt;=0.499,"PROBLEM",IF(B2&lt;=0.699,"Średnio opanowaną","MOCNĄ STRONĘ"))</f>
        <v>MOCNĄ STRONĘ</v>
      </c>
    </row>
    <row r="3" spans="1:5" ht="29.25" customHeight="1">
      <c r="A3" s="26" t="s">
        <v>113</v>
      </c>
      <c r="B3" s="27">
        <f>'Analiza czynn JAng'!Z$77</f>
        <v>0.9722222222222222</v>
      </c>
      <c r="C3" s="28" t="str">
        <f t="shared" si="0"/>
        <v>Bardzo łatwa</v>
      </c>
      <c r="D3" s="29" t="str">
        <f t="shared" si="1"/>
        <v>Bardzo dobrym</v>
      </c>
      <c r="E3" s="30" t="str">
        <f t="shared" si="2"/>
        <v>MOCNĄ STRONĘ</v>
      </c>
    </row>
    <row r="4" spans="1:5" ht="29.25" customHeight="1">
      <c r="A4" s="26" t="s">
        <v>104</v>
      </c>
      <c r="B4" s="27">
        <f>'Analiza czynn JAng'!Q$77</f>
        <v>0.9583333333333334</v>
      </c>
      <c r="C4" s="28" t="str">
        <f t="shared" si="0"/>
        <v>Bardzo łatwa</v>
      </c>
      <c r="D4" s="29" t="str">
        <f t="shared" si="1"/>
        <v>Bardzo dobrym</v>
      </c>
      <c r="E4" s="30" t="str">
        <f t="shared" si="2"/>
        <v>MOCNĄ STRONĘ</v>
      </c>
    </row>
    <row r="5" spans="1:5" ht="29.25" customHeight="1">
      <c r="A5" s="26" t="s">
        <v>90</v>
      </c>
      <c r="B5" s="27">
        <f>'Analiza czynn JAng'!C$77</f>
        <v>0.9583333333333334</v>
      </c>
      <c r="C5" s="28" t="str">
        <f t="shared" si="0"/>
        <v>Bardzo łatwa</v>
      </c>
      <c r="D5" s="29" t="str">
        <f t="shared" si="1"/>
        <v>Bardzo dobrym</v>
      </c>
      <c r="E5" s="30" t="str">
        <f t="shared" si="2"/>
        <v>MOCNĄ STRONĘ</v>
      </c>
    </row>
    <row r="6" spans="1:5" ht="29.25" customHeight="1">
      <c r="A6" s="26" t="s">
        <v>115</v>
      </c>
      <c r="B6" s="27">
        <f>'Analiza czynn JAng'!AB$77</f>
        <v>0.9444444444444444</v>
      </c>
      <c r="C6" s="28" t="str">
        <f t="shared" si="0"/>
        <v>Bardzo łatwa</v>
      </c>
      <c r="D6" s="29" t="str">
        <f t="shared" si="1"/>
        <v>Bardzo dobrym</v>
      </c>
      <c r="E6" s="30" t="str">
        <f t="shared" si="2"/>
        <v>MOCNĄ STRONĘ</v>
      </c>
    </row>
    <row r="7" spans="1:5" ht="29.25" customHeight="1">
      <c r="A7" s="26" t="s">
        <v>110</v>
      </c>
      <c r="B7" s="27">
        <f>'Analiza czynn JAng'!W$77</f>
        <v>0.9305555555555556</v>
      </c>
      <c r="C7" s="28" t="str">
        <f t="shared" si="0"/>
        <v>Bardzo łatwa</v>
      </c>
      <c r="D7" s="29" t="str">
        <f t="shared" si="1"/>
        <v>Bardzo dobrym</v>
      </c>
      <c r="E7" s="30" t="str">
        <f t="shared" si="2"/>
        <v>MOCNĄ STRONĘ</v>
      </c>
    </row>
    <row r="8" spans="1:5" ht="29.25" customHeight="1">
      <c r="A8" s="26" t="s">
        <v>91</v>
      </c>
      <c r="B8" s="27">
        <f>'Analiza czynn JAng'!D$77</f>
        <v>0.9166666666666666</v>
      </c>
      <c r="C8" s="28" t="str">
        <f t="shared" si="0"/>
        <v>Bardzo łatwa</v>
      </c>
      <c r="D8" s="29" t="str">
        <f t="shared" si="1"/>
        <v>Bardzo dobrym</v>
      </c>
      <c r="E8" s="30" t="str">
        <f t="shared" si="2"/>
        <v>MOCNĄ STRONĘ</v>
      </c>
    </row>
    <row r="9" spans="1:5" ht="29.25" customHeight="1">
      <c r="A9" s="26" t="s">
        <v>114</v>
      </c>
      <c r="B9" s="27">
        <f>'Analiza czynn JAng'!AA$77</f>
        <v>0.9166666666666666</v>
      </c>
      <c r="C9" s="28" t="str">
        <f t="shared" si="0"/>
        <v>Bardzo łatwa</v>
      </c>
      <c r="D9" s="29" t="str">
        <f t="shared" si="1"/>
        <v>Bardzo dobrym</v>
      </c>
      <c r="E9" s="30" t="str">
        <f t="shared" si="2"/>
        <v>MOCNĄ STRONĘ</v>
      </c>
    </row>
    <row r="10" spans="1:5" ht="29.25" customHeight="1">
      <c r="A10" s="26" t="s">
        <v>103</v>
      </c>
      <c r="B10" s="27">
        <f>'Analiza czynn JAng'!P$77</f>
        <v>0.9166666666666666</v>
      </c>
      <c r="C10" s="28" t="str">
        <f t="shared" si="0"/>
        <v>Bardzo łatwa</v>
      </c>
      <c r="D10" s="29" t="str">
        <f t="shared" si="1"/>
        <v>Bardzo dobrym</v>
      </c>
      <c r="E10" s="30" t="str">
        <f t="shared" si="2"/>
        <v>MOCNĄ STRONĘ</v>
      </c>
    </row>
    <row r="11" spans="1:5" ht="29.25" customHeight="1">
      <c r="A11" s="26" t="s">
        <v>109</v>
      </c>
      <c r="B11" s="27">
        <f>'Analiza czynn JAng'!V$77</f>
        <v>0.8888888888888888</v>
      </c>
      <c r="C11" s="28" t="str">
        <f t="shared" si="0"/>
        <v>Łatwa</v>
      </c>
      <c r="D11" s="29" t="str">
        <f t="shared" si="1"/>
        <v>Dobrym</v>
      </c>
      <c r="E11" s="30" t="str">
        <f t="shared" si="2"/>
        <v>MOCNĄ STRONĘ</v>
      </c>
    </row>
    <row r="12" spans="1:5" ht="29.25" customHeight="1">
      <c r="A12" s="26" t="s">
        <v>102</v>
      </c>
      <c r="B12" s="27">
        <f>'Analiza czynn JAng'!O$77</f>
        <v>0.875</v>
      </c>
      <c r="C12" s="28" t="str">
        <f t="shared" si="0"/>
        <v>Łatwa</v>
      </c>
      <c r="D12" s="29" t="str">
        <f t="shared" si="1"/>
        <v>Dobrym</v>
      </c>
      <c r="E12" s="30" t="str">
        <f t="shared" si="2"/>
        <v>MOCNĄ STRONĘ</v>
      </c>
    </row>
    <row r="13" spans="1:5" ht="29.25" customHeight="1">
      <c r="A13" s="26" t="s">
        <v>97</v>
      </c>
      <c r="B13" s="27">
        <f>'Analiza czynn JAng'!J$77</f>
        <v>0.875</v>
      </c>
      <c r="C13" s="28" t="str">
        <f t="shared" si="0"/>
        <v>Łatwa</v>
      </c>
      <c r="D13" s="29" t="str">
        <f t="shared" si="1"/>
        <v>Dobrym</v>
      </c>
      <c r="E13" s="30" t="str">
        <f t="shared" si="2"/>
        <v>MOCNĄ STRONĘ</v>
      </c>
    </row>
    <row r="14" spans="1:5" ht="29.25" customHeight="1">
      <c r="A14" s="26" t="s">
        <v>96</v>
      </c>
      <c r="B14" s="27">
        <f>'Analiza czynn JAng'!I$77</f>
        <v>0.875</v>
      </c>
      <c r="C14" s="28" t="str">
        <f t="shared" si="0"/>
        <v>Łatwa</v>
      </c>
      <c r="D14" s="29" t="str">
        <f t="shared" si="1"/>
        <v>Dobrym</v>
      </c>
      <c r="E14" s="30" t="str">
        <f t="shared" si="2"/>
        <v>MOCNĄ STRONĘ</v>
      </c>
    </row>
    <row r="15" spans="1:5" ht="29.25" customHeight="1">
      <c r="A15" s="26" t="s">
        <v>120</v>
      </c>
      <c r="B15" s="27">
        <f>'Analiza czynn JAng'!AG$77</f>
        <v>0.875</v>
      </c>
      <c r="C15" s="28" t="str">
        <f>IF(B15&lt;=0.19,"Bardzo trudny",IF(B15&lt;0.5,"Trudny",IF(B15&lt;=0.69,"Umiarkowanie trudny",IF(B15&lt;=0.79,"Łatwa",IF(B15&lt;=0.89,"Łatwy","Bardzo łatwy")))))</f>
        <v>Łatwy</v>
      </c>
      <c r="D15" s="29" t="str">
        <f t="shared" si="1"/>
        <v>Dobrym</v>
      </c>
      <c r="E15" s="30" t="str">
        <f t="shared" si="2"/>
        <v>MOCNĄ STRONĘ</v>
      </c>
    </row>
    <row r="16" spans="1:5" ht="29.25" customHeight="1">
      <c r="A16" s="26" t="s">
        <v>108</v>
      </c>
      <c r="B16" s="27">
        <f>'Analiza czynn JAng'!U$77</f>
        <v>0.8611111111111112</v>
      </c>
      <c r="C16" s="28" t="str">
        <f>IF(B16&lt;=0.19,"Bardzo trudna",IF(B16&lt;0.5,"Trudna",IF(B16&lt;=0.69,"Umiarkowanie trudna",IF(B16&lt;=0.79,"Łatwa",IF(B16&lt;=0.89,"Łatwa","Bardzo łatwa")))))</f>
        <v>Łatwa</v>
      </c>
      <c r="D16" s="29" t="str">
        <f t="shared" si="1"/>
        <v>Dobrym</v>
      </c>
      <c r="E16" s="30" t="str">
        <f t="shared" si="2"/>
        <v>MOCNĄ STRONĘ</v>
      </c>
    </row>
    <row r="17" spans="1:5" ht="29.25" customHeight="1">
      <c r="A17" s="26" t="s">
        <v>111</v>
      </c>
      <c r="B17" s="27">
        <f>'Analiza czynn JAng'!X$77</f>
        <v>0.8333333333333334</v>
      </c>
      <c r="C17" s="28" t="str">
        <f>IF(B17&lt;=0.19,"Bardzo trudna",IF(B17&lt;0.5,"Trudna",IF(B17&lt;=0.69,"Umiarkowanie trudna",IF(B17&lt;=0.79,"Łatwa",IF(B17&lt;=0.89,"Łatwa","Bardzo łatwa")))))</f>
        <v>Łatwa</v>
      </c>
      <c r="D17" s="29" t="str">
        <f t="shared" si="1"/>
        <v>Dobrym</v>
      </c>
      <c r="E17" s="30" t="str">
        <f t="shared" si="2"/>
        <v>MOCNĄ STRONĘ</v>
      </c>
    </row>
    <row r="18" spans="1:5" ht="29.25" customHeight="1">
      <c r="A18" s="26" t="s">
        <v>128</v>
      </c>
      <c r="B18" s="27">
        <f>'Analiza czynn JAng'!AO$77</f>
        <v>0.8333333333333334</v>
      </c>
      <c r="C18" s="28" t="str">
        <f>IF(B18&lt;=0.19,"Bardzo trudny",IF(B18&lt;0.5,"Trudny",IF(B18&lt;=0.69,"Umiarkowanie trudny",IF(B18&lt;=0.79,"Łatwa",IF(B18&lt;=0.89,"Łatwy","Bardzo łatwy")))))</f>
        <v>Łatwy</v>
      </c>
      <c r="D18" s="29" t="str">
        <f t="shared" si="1"/>
        <v>Dobrym</v>
      </c>
      <c r="E18" s="30" t="str">
        <f t="shared" si="2"/>
        <v>MOCNĄ STRONĘ</v>
      </c>
    </row>
    <row r="19" spans="1:5" ht="29.25" customHeight="1">
      <c r="A19" s="26" t="s">
        <v>106</v>
      </c>
      <c r="B19" s="27">
        <f>'Analiza czynn JAng'!S$77</f>
        <v>0.8333333333333334</v>
      </c>
      <c r="C19" s="28" t="str">
        <f>IF(B19&lt;=0.19,"Bardzo trudna",IF(B19&lt;0.5,"Trudna",IF(B19&lt;=0.69,"Umiarkowanie trudna",IF(B19&lt;=0.79,"Łatwa",IF(B19&lt;=0.89,"Łatwa","Bardzo łatwa")))))</f>
        <v>Łatwa</v>
      </c>
      <c r="D19" s="29" t="str">
        <f t="shared" si="1"/>
        <v>Dobrym</v>
      </c>
      <c r="E19" s="30" t="str">
        <f t="shared" si="2"/>
        <v>MOCNĄ STRONĘ</v>
      </c>
    </row>
    <row r="20" spans="1:5" ht="29.25" customHeight="1">
      <c r="A20" s="26" t="s">
        <v>112</v>
      </c>
      <c r="B20" s="27">
        <f>'Analiza czynn JAng'!Y$77</f>
        <v>0.8194444444444444</v>
      </c>
      <c r="C20" s="28" t="str">
        <f>IF(B20&lt;=0.19,"Bardzo trudna",IF(B20&lt;0.5,"Trudna",IF(B20&lt;=0.69,"Umiarkowanie trudna",IF(B20&lt;=0.79,"Łatwa",IF(B20&lt;=0.89,"Łatwa","Bardzo łatwa")))))</f>
        <v>Łatwa</v>
      </c>
      <c r="D20" s="29" t="str">
        <f t="shared" si="1"/>
        <v>Dobrym</v>
      </c>
      <c r="E20" s="30" t="str">
        <f t="shared" si="2"/>
        <v>MOCNĄ STRONĘ</v>
      </c>
    </row>
    <row r="21" spans="1:5" ht="29.25" customHeight="1">
      <c r="A21" s="26" t="s">
        <v>121</v>
      </c>
      <c r="B21" s="27">
        <f>'Analiza czynn JAng'!AH$77</f>
        <v>0.8194444444444444</v>
      </c>
      <c r="C21" s="28" t="str">
        <f>IF(B21&lt;=0.19,"Bardzo trudny",IF(B21&lt;0.5,"Trudny",IF(B21&lt;=0.69,"Umiarkowanie trudny",IF(B21&lt;=0.79,"Łatwa",IF(B21&lt;=0.89,"Łatwy","Bardzo łatwy")))))</f>
        <v>Łatwy</v>
      </c>
      <c r="D21" s="29" t="str">
        <f t="shared" si="1"/>
        <v>Dobrym</v>
      </c>
      <c r="E21" s="30" t="str">
        <f t="shared" si="2"/>
        <v>MOCNĄ STRONĘ</v>
      </c>
    </row>
    <row r="22" spans="1:5" ht="29.25" customHeight="1">
      <c r="A22" s="26" t="s">
        <v>98</v>
      </c>
      <c r="B22" s="27">
        <f>'Analiza czynn JAng'!K$77</f>
        <v>0.8055555555555556</v>
      </c>
      <c r="C22" s="28" t="str">
        <f>IF(B22&lt;=0.19,"Bardzo trudna",IF(B22&lt;0.5,"Trudna",IF(B22&lt;=0.69,"Umiarkowanie trudna",IF(B22&lt;=0.79,"Łatwa",IF(B22&lt;=0.89,"Łatwa","Bardzo łatwa")))))</f>
        <v>Łatwa</v>
      </c>
      <c r="D22" s="29" t="str">
        <f t="shared" si="1"/>
        <v>Dobrym</v>
      </c>
      <c r="E22" s="30" t="str">
        <f t="shared" si="2"/>
        <v>MOCNĄ STRONĘ</v>
      </c>
    </row>
    <row r="23" spans="1:5" ht="29.25" customHeight="1">
      <c r="A23" s="26" t="s">
        <v>99</v>
      </c>
      <c r="B23" s="27">
        <f>'Analiza czynn JAng'!L$77</f>
        <v>0.8055555555555556</v>
      </c>
      <c r="C23" s="28" t="str">
        <f>IF(B23&lt;=0.19,"Bardzo trudna",IF(B23&lt;0.5,"Trudna",IF(B23&lt;=0.69,"Umiarkowanie trudna",IF(B23&lt;=0.79,"Łatwa",IF(B23&lt;=0.89,"Łatwa","Bardzo łatwa")))))</f>
        <v>Łatwa</v>
      </c>
      <c r="D23" s="29" t="str">
        <f t="shared" si="1"/>
        <v>Dobrym</v>
      </c>
      <c r="E23" s="30" t="str">
        <f t="shared" si="2"/>
        <v>MOCNĄ STRONĘ</v>
      </c>
    </row>
    <row r="24" spans="1:5" ht="29.25" customHeight="1">
      <c r="A24" s="26" t="s">
        <v>100</v>
      </c>
      <c r="B24" s="27">
        <f>'Analiza czynn JAng'!M$77</f>
        <v>0.7777777777777778</v>
      </c>
      <c r="C24" s="28" t="str">
        <f>IF(B24&lt;=0.19,"Bardzo trudna",IF(B24&lt;0.5,"Trudna",IF(B24&lt;=0.69,"Umiarkowanie trudna",IF(B24&lt;=0.79,"Łatwa",IF(B24&lt;=0.89,"Łatwa","Bardzo łatwa")))))</f>
        <v>Łatwa</v>
      </c>
      <c r="D24" s="29" t="str">
        <f t="shared" si="1"/>
        <v>Zadawalającym</v>
      </c>
      <c r="E24" s="30" t="str">
        <f t="shared" si="2"/>
        <v>MOCNĄ STRONĘ</v>
      </c>
    </row>
    <row r="25" spans="1:5" ht="29.25" customHeight="1">
      <c r="A25" s="26" t="s">
        <v>93</v>
      </c>
      <c r="B25" s="27">
        <f>'Analiza czynn JAng'!F$77</f>
        <v>0.7638888888888888</v>
      </c>
      <c r="C25" s="28" t="str">
        <f>IF(B25&lt;=0.19,"Bardzo trudna",IF(B25&lt;0.5,"Trudna",IF(B25&lt;=0.69,"Umiarkowanie trudna",IF(B25&lt;=0.79,"Łatwa",IF(B25&lt;=0.89,"Łatwa","Bardzo łatwa")))))</f>
        <v>Łatwa</v>
      </c>
      <c r="D25" s="29" t="str">
        <f t="shared" si="1"/>
        <v>Zadawalającym</v>
      </c>
      <c r="E25" s="30" t="str">
        <f t="shared" si="2"/>
        <v>MOCNĄ STRONĘ</v>
      </c>
    </row>
    <row r="26" spans="1:5" ht="29.25" customHeight="1">
      <c r="A26" s="26" t="s">
        <v>129</v>
      </c>
      <c r="B26" s="27">
        <f>'Analiza czynn JAng'!AP$77</f>
        <v>0.7638888888888888</v>
      </c>
      <c r="C26" s="28" t="str">
        <f>IF(B26&lt;=0.19,"Bardzo trudny",IF(B26&lt;0.5,"Trudny",IF(B26&lt;=0.69,"Umiarkowanie trudny",IF(B26&lt;=0.79,"Łatwa",IF(B26&lt;=0.89,"Łatwy","Bardzo łatwy")))))</f>
        <v>Łatwa</v>
      </c>
      <c r="D26" s="29" t="str">
        <f t="shared" si="1"/>
        <v>Zadawalającym</v>
      </c>
      <c r="E26" s="30" t="str">
        <f t="shared" si="2"/>
        <v>MOCNĄ STRONĘ</v>
      </c>
    </row>
    <row r="27" spans="1:5" ht="29.25" customHeight="1">
      <c r="A27" s="26" t="s">
        <v>122</v>
      </c>
      <c r="B27" s="27">
        <f>'Analiza czynn JAng'!AI$77</f>
        <v>0.75</v>
      </c>
      <c r="C27" s="28" t="str">
        <f>IF(B27&lt;=0.19,"Bardzo trudny",IF(B27&lt;0.5,"Trudny",IF(B27&lt;=0.69,"Umiarkowanie trudny",IF(B27&lt;=0.79,"Łatwa",IF(B27&lt;=0.89,"Łatwy","Bardzo łatwy")))))</f>
        <v>Łatwa</v>
      </c>
      <c r="D27" s="29" t="str">
        <f t="shared" si="1"/>
        <v>Zadawalającym</v>
      </c>
      <c r="E27" s="30" t="str">
        <f t="shared" si="2"/>
        <v>MOCNĄ STRONĘ</v>
      </c>
    </row>
    <row r="28" spans="1:5" ht="29.25" customHeight="1">
      <c r="A28" s="26" t="s">
        <v>127</v>
      </c>
      <c r="B28" s="27">
        <f>'Analiza czynn JAng'!AN$77</f>
        <v>0.75</v>
      </c>
      <c r="C28" s="28" t="str">
        <f>IF(B28&lt;=0.19,"Bardzo trudny",IF(B28&lt;0.5,"Trudny",IF(B28&lt;=0.69,"Umiarkowanie trudny",IF(B28&lt;=0.79,"Łatwa",IF(B28&lt;=0.89,"Łatwy","Bardzo łatwy")))))</f>
        <v>Łatwa</v>
      </c>
      <c r="D28" s="29" t="str">
        <f t="shared" si="1"/>
        <v>Zadawalającym</v>
      </c>
      <c r="E28" s="30" t="str">
        <f t="shared" si="2"/>
        <v>MOCNĄ STRONĘ</v>
      </c>
    </row>
    <row r="29" spans="1:5" ht="29.25" customHeight="1">
      <c r="A29" s="26" t="s">
        <v>105</v>
      </c>
      <c r="B29" s="27">
        <f>'Analiza czynn JAng'!R$77</f>
        <v>0.75</v>
      </c>
      <c r="C29" s="28" t="str">
        <f>IF(B29&lt;=0.19,"Bardzo trudna",IF(B29&lt;0.5,"Trudna",IF(B29&lt;=0.69,"Umiarkowanie trudna",IF(B29&lt;=0.79,"Łatwa",IF(B29&lt;=0.89,"Łatwa","Bardzo łatwa")))))</f>
        <v>Łatwa</v>
      </c>
      <c r="D29" s="29" t="str">
        <f t="shared" si="1"/>
        <v>Zadawalającym</v>
      </c>
      <c r="E29" s="30" t="str">
        <f t="shared" si="2"/>
        <v>MOCNĄ STRONĘ</v>
      </c>
    </row>
    <row r="30" spans="1:5" ht="29.25" customHeight="1">
      <c r="A30" s="26" t="s">
        <v>107</v>
      </c>
      <c r="B30" s="27">
        <f>'Analiza czynn JAng'!T$77</f>
        <v>0.7361111111111112</v>
      </c>
      <c r="C30" s="28" t="str">
        <f>IF(B30&lt;=0.19,"Bardzo trudna",IF(B30&lt;0.5,"Trudna",IF(B30&lt;=0.69,"Umiarkowanie trudna",IF(B30&lt;=0.79,"Łatwa",IF(B30&lt;=0.89,"Łatwa","Bardzo łatwa")))))</f>
        <v>Łatwa</v>
      </c>
      <c r="D30" s="29" t="str">
        <f t="shared" si="1"/>
        <v>Zadawalającym</v>
      </c>
      <c r="E30" s="30" t="str">
        <f t="shared" si="2"/>
        <v>MOCNĄ STRONĘ</v>
      </c>
    </row>
    <row r="31" spans="1:5" ht="29.25" customHeight="1">
      <c r="A31" s="26" t="s">
        <v>124</v>
      </c>
      <c r="B31" s="27">
        <f>'Analiza czynn JAng'!AK$77</f>
        <v>0.7361111111111112</v>
      </c>
      <c r="C31" s="28" t="str">
        <f>IF(B31&lt;=0.19,"Bardzo trudny",IF(B31&lt;0.5,"Trudny",IF(B31&lt;=0.69,"Umiarkowanie trudny",IF(B31&lt;=0.79,"Łatwa",IF(B31&lt;=0.89,"Łatwy","Bardzo łatwy")))))</f>
        <v>Łatwa</v>
      </c>
      <c r="D31" s="29" t="str">
        <f t="shared" si="1"/>
        <v>Zadawalającym</v>
      </c>
      <c r="E31" s="30" t="str">
        <f t="shared" si="2"/>
        <v>MOCNĄ STRONĘ</v>
      </c>
    </row>
    <row r="32" spans="1:5" ht="29.25" customHeight="1">
      <c r="A32" s="26" t="s">
        <v>126</v>
      </c>
      <c r="B32" s="27">
        <f>'Analiza czynn JAng'!AM$77</f>
        <v>0.7361111111111112</v>
      </c>
      <c r="C32" s="28" t="str">
        <f>IF(B32&lt;=0.19,"Bardzo trudny",IF(B32&lt;0.5,"Trudny",IF(B32&lt;=0.69,"Umiarkowanie trudny",IF(B32&lt;=0.79,"Łatwa",IF(B32&lt;=0.89,"Łatwy","Bardzo łatwy")))))</f>
        <v>Łatwa</v>
      </c>
      <c r="D32" s="29" t="str">
        <f t="shared" si="1"/>
        <v>Zadawalającym</v>
      </c>
      <c r="E32" s="30" t="str">
        <f t="shared" si="2"/>
        <v>MOCNĄ STRONĘ</v>
      </c>
    </row>
    <row r="33" spans="1:5" ht="29.25" customHeight="1">
      <c r="A33" s="26" t="s">
        <v>95</v>
      </c>
      <c r="B33" s="27">
        <f>'Analiza czynn JAng'!H$77</f>
        <v>0.7361111111111112</v>
      </c>
      <c r="C33" s="33" t="str">
        <f>IF(B33&lt;=0.19,"Bardzo trudna",IF(B33&lt;0.5,"Trudna",IF(B33&lt;=0.69,"Umiarkowanie trudna",IF(B33&lt;=0.79,"Łatwa",IF(B33&lt;=0.89,"Łatwa","Bardzo łatwa")))))</f>
        <v>Łatwa</v>
      </c>
      <c r="D33" s="34" t="str">
        <f t="shared" si="1"/>
        <v>Zadawalającym</v>
      </c>
      <c r="E33" s="35" t="str">
        <f t="shared" si="2"/>
        <v>MOCNĄ STRONĘ</v>
      </c>
    </row>
    <row r="34" spans="1:5" ht="29.25" customHeight="1">
      <c r="A34" s="26" t="s">
        <v>119</v>
      </c>
      <c r="B34" s="27">
        <f>'Analiza czynn JAng'!AF$77</f>
        <v>0.7222222222222222</v>
      </c>
      <c r="C34" s="40" t="str">
        <f>IF(B34&lt;=0.19,"Bardzo trudny",IF(B34&lt;0.5,"Trudny",IF(B34&lt;=0.69,"Umiarkowanie trudny",IF(B34&lt;=0.79,"Łatwa",IF(B34&lt;=0.89,"Łatwy","Bardzo łatwy")))))</f>
        <v>Łatwa</v>
      </c>
      <c r="D34" s="40" t="str">
        <f t="shared" si="1"/>
        <v>Zadawalającym</v>
      </c>
      <c r="E34" s="30" t="str">
        <f t="shared" si="2"/>
        <v>MOCNĄ STRONĘ</v>
      </c>
    </row>
    <row r="35" spans="1:5" ht="29.25" customHeight="1">
      <c r="A35" s="26" t="s">
        <v>101</v>
      </c>
      <c r="B35" s="27">
        <f>'Analiza czynn JAng'!N$77</f>
        <v>0.7083333333333334</v>
      </c>
      <c r="C35" s="40" t="str">
        <f>IF(B35&lt;=0.19,"Bardzo trudna",IF(B35&lt;0.5,"Trudna",IF(B35&lt;=0.69,"Umiarkowanie trudna",IF(B35&lt;=0.79,"Łatwa",IF(B35&lt;=0.89,"Łatwa","Bardzo łatwa")))))</f>
        <v>Łatwa</v>
      </c>
      <c r="D35" s="40" t="str">
        <f t="shared" si="1"/>
        <v>Zadawalającym</v>
      </c>
      <c r="E35" s="30" t="str">
        <f t="shared" si="2"/>
        <v>MOCNĄ STRONĘ</v>
      </c>
    </row>
    <row r="36" spans="1:5" ht="29.25" customHeight="1">
      <c r="A36" s="26" t="s">
        <v>117</v>
      </c>
      <c r="B36" s="27">
        <f>'Analiza czynn JAng'!AD$77</f>
        <v>0.7083333333333334</v>
      </c>
      <c r="C36" s="40" t="str">
        <f>IF(B36&lt;=0.19,"Bardzo trudny",IF(B36&lt;0.5,"Trudny",IF(B36&lt;=0.69,"Umiarkowanie trudny",IF(B36&lt;=0.79,"Łatwa",IF(B36&lt;=0.89,"Łatwy","Bardzo łatwy")))))</f>
        <v>Łatwa</v>
      </c>
      <c r="D36" s="40" t="str">
        <f t="shared" si="1"/>
        <v>Zadawalającym</v>
      </c>
      <c r="E36" s="30" t="str">
        <f t="shared" si="2"/>
        <v>MOCNĄ STRONĘ</v>
      </c>
    </row>
    <row r="37" spans="1:5" ht="29.25" customHeight="1">
      <c r="A37" s="26" t="s">
        <v>94</v>
      </c>
      <c r="B37" s="27">
        <f>'Analiza czynn JAng'!G$77</f>
        <v>0.6805555555555556</v>
      </c>
      <c r="C37" s="40" t="str">
        <f>IF(B37&lt;=0.19,"Bardzo trudna",IF(B37&lt;0.5,"Trudna",IF(B37&lt;=0.69,"Umiarkowanie trudna",IF(B37&lt;=0.79,"Łatwa",IF(B37&lt;=0.89,"Łatwa","Bardzo łatwa")))))</f>
        <v>Umiarkowanie trudna</v>
      </c>
      <c r="D37" s="40" t="str">
        <f t="shared" si="1"/>
        <v>Niżej zadawalającym</v>
      </c>
      <c r="E37" s="30" t="str">
        <f t="shared" si="2"/>
        <v>Średnio opanowaną</v>
      </c>
    </row>
    <row r="38" spans="1:5" ht="29.25" customHeight="1">
      <c r="A38" s="26" t="s">
        <v>125</v>
      </c>
      <c r="B38" s="27">
        <f>'Analiza czynn JAng'!AL$77</f>
        <v>0.6805555555555556</v>
      </c>
      <c r="C38" s="40" t="str">
        <f>IF(B38&lt;=0.19,"Bardzo trudny",IF(B38&lt;0.5,"Trudny",IF(B38&lt;=0.69,"Umiarkowanie trudny",IF(B38&lt;=0.79,"Łatwa",IF(B38&lt;=0.89,"Łatwy","Bardzo łatwy")))))</f>
        <v>Umiarkowanie trudny</v>
      </c>
      <c r="D38" s="40" t="str">
        <f t="shared" si="1"/>
        <v>Niżej zadawalającym</v>
      </c>
      <c r="E38" s="30" t="str">
        <f t="shared" si="2"/>
        <v>Średnio opanowaną</v>
      </c>
    </row>
    <row r="39" spans="1:5" ht="29.25" customHeight="1">
      <c r="A39" s="26" t="s">
        <v>116</v>
      </c>
      <c r="B39" s="27">
        <f>'Analiza czynn JAng'!AC$77</f>
        <v>0.6527777777777778</v>
      </c>
      <c r="C39" s="40" t="str">
        <f>IF(B39&lt;=0.19,"Bardzo trudna",IF(B39&lt;0.5,"Trudna",IF(B39&lt;=0.69,"Umiarkowanie trudna",IF(B39&lt;=0.79,"Łatwa",IF(B39&lt;=0.89,"Łatwa","Bardzo łatwa")))))</f>
        <v>Umiarkowanie trudna</v>
      </c>
      <c r="D39" s="40" t="str">
        <f t="shared" si="1"/>
        <v>Niżej zadawalającym</v>
      </c>
      <c r="E39" s="30" t="str">
        <f t="shared" si="2"/>
        <v>Średnio opanowaną</v>
      </c>
    </row>
    <row r="40" spans="1:5" ht="29.25" customHeight="1">
      <c r="A40" s="26" t="s">
        <v>123</v>
      </c>
      <c r="B40" s="27">
        <f>'Analiza czynn JAng'!AJ$77</f>
        <v>0.6388888888888888</v>
      </c>
      <c r="C40" s="40" t="str">
        <f>IF(B40&lt;=0.19,"Bardzo trudny",IF(B40&lt;0.5,"Trudny",IF(B40&lt;=0.69,"Umiarkowanie trudny",IF(B40&lt;=0.79,"Łatwa",IF(B40&lt;=0.89,"Łatwy","Bardzo łatwy")))))</f>
        <v>Umiarkowanie trudny</v>
      </c>
      <c r="D40" s="40" t="str">
        <f t="shared" si="1"/>
        <v>Niżej zadawalającym</v>
      </c>
      <c r="E40" s="30" t="str">
        <f t="shared" si="2"/>
        <v>Średnio opanowaną</v>
      </c>
    </row>
    <row r="41" spans="1:5" ht="29.25" customHeight="1">
      <c r="A41" s="26" t="s">
        <v>118</v>
      </c>
      <c r="B41" s="27">
        <f>'Analiza czynn JAng'!AE$77</f>
        <v>0.4027777777777778</v>
      </c>
      <c r="C41" s="40" t="str">
        <f>IF(B41&lt;=0.19,"Bardzo trudny",IF(B41&lt;0.5,"Trudny",IF(B41&lt;=0.69,"Umiarkowanie trudny",IF(B41&lt;=0.79,"Łatwa",IF(B41&lt;=0.89,"Łatwy","Bardzo łatwy")))))</f>
        <v>Trudny</v>
      </c>
      <c r="D41" s="40" t="str">
        <f t="shared" si="1"/>
        <v>Niskim</v>
      </c>
      <c r="E41" s="30" t="str">
        <f t="shared" si="2"/>
        <v>PROBLEM</v>
      </c>
    </row>
    <row r="42" spans="1:4" ht="29.25" customHeight="1">
      <c r="A42" s="36"/>
      <c r="B42" s="37"/>
      <c r="C42" s="38"/>
      <c r="D42" s="38"/>
    </row>
    <row r="43" spans="1:5" ht="29.25" customHeight="1">
      <c r="A43" s="26" t="s">
        <v>89</v>
      </c>
      <c r="B43" s="39">
        <f>AVERAGE(B2:B41)</f>
        <v>0.8052083333333334</v>
      </c>
      <c r="C43" s="40" t="str">
        <f>IF(B43&lt;=0.19,"Bardzo trudny",IF(B43&lt;0.5,"Trudny",IF(B43&lt;=0.69,"Umiarkowanie trudny",IF(B43&lt;=0.79,"Łatwa",IF(B43&lt;=0.89,"Łatwy","Bardzo łatwy")))))</f>
        <v>Łatwy</v>
      </c>
      <c r="D43" s="40" t="str">
        <f>IF(B43&lt;=0.19,"Bardzo niskim",IF(B43&lt;0.5,"Niskim",IF(B43&lt;=0.69,"Niżej zadawalającym",IF(B43&lt;=0.79,"Zadawalającym",IF(B43&lt;=0.89,"Dobrym","Bardzo dobrym")))))</f>
        <v>Dobrym</v>
      </c>
      <c r="E43" s="30" t="str">
        <f>IF(B43&lt;=0.499,"PROBLEM",IF(B43&lt;=0.699,"Średnio opanowane","MOCNĄ STRONĘ"))</f>
        <v>MOCNĄ STRONĘ</v>
      </c>
    </row>
    <row r="44" spans="1:4" ht="29.25" customHeight="1">
      <c r="A44" s="36"/>
      <c r="B44" s="41"/>
      <c r="C44" s="41"/>
      <c r="D44" s="41"/>
    </row>
    <row r="45" spans="1:4" ht="29.25" customHeight="1">
      <c r="A45" s="36"/>
      <c r="B45" s="41"/>
      <c r="C45" s="41"/>
      <c r="D45" s="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B1">
      <selection activeCell="G2" sqref="G2"/>
    </sheetView>
  </sheetViews>
  <sheetFormatPr defaultColWidth="12.796875" defaultRowHeight="14.25"/>
  <cols>
    <col min="1" max="1" width="7.19921875" style="0" customWidth="1"/>
    <col min="2" max="2" width="7.69921875" style="0" customWidth="1"/>
    <col min="3" max="3" width="7.59765625" style="0" customWidth="1"/>
    <col min="4" max="4" width="9.69921875" style="0" customWidth="1"/>
    <col min="5" max="5" width="8.69921875" style="0" customWidth="1"/>
    <col min="6" max="7" width="8.09765625" style="0" customWidth="1"/>
    <col min="8" max="8" width="8.3984375" style="0" customWidth="1"/>
    <col min="9" max="12" width="12.69921875" style="45" customWidth="1"/>
    <col min="13" max="16384" width="12.69921875" style="0" customWidth="1"/>
  </cols>
  <sheetData>
    <row r="1" spans="1:12" s="43" customFormat="1" ht="25.5">
      <c r="A1" s="42" t="s">
        <v>0</v>
      </c>
      <c r="B1" s="42" t="s">
        <v>1</v>
      </c>
      <c r="C1" s="42" t="s">
        <v>2</v>
      </c>
      <c r="D1" s="42" t="s">
        <v>3</v>
      </c>
      <c r="E1" s="42" t="s">
        <v>5</v>
      </c>
      <c r="F1" s="42" t="s">
        <v>4</v>
      </c>
      <c r="G1" s="42"/>
      <c r="H1"/>
      <c r="I1" s="14" t="s">
        <v>131</v>
      </c>
      <c r="J1" s="14" t="s">
        <v>67</v>
      </c>
      <c r="K1" s="14" t="s">
        <v>68</v>
      </c>
      <c r="L1" s="14" t="s">
        <v>132</v>
      </c>
    </row>
    <row r="2" spans="1:12" ht="14.25">
      <c r="A2" s="1" t="str">
        <f>'Wyniki PMA'!A2</f>
        <v>A01</v>
      </c>
      <c r="B2" s="1">
        <f>'Wyniki PMA'!B2</f>
        <v>37</v>
      </c>
      <c r="C2" s="1">
        <f>'Wyniki PMA'!C2</f>
        <v>48</v>
      </c>
      <c r="D2" s="1">
        <f>'Wyniki PMA'!D2</f>
        <v>25</v>
      </c>
      <c r="E2" s="1">
        <f>'Wyniki PMA'!F2</f>
        <v>38</v>
      </c>
      <c r="F2" s="1" t="str">
        <f>'Wyniki PMA'!E2</f>
        <v>angielski</v>
      </c>
      <c r="G2" s="1"/>
      <c r="H2" s="14">
        <v>1</v>
      </c>
      <c r="I2" s="45">
        <f>COUNTIF(B$2:B$73,$H2)</f>
        <v>0</v>
      </c>
      <c r="J2" s="45">
        <f>COUNTIF(C$2:C$73,$H2)</f>
        <v>0</v>
      </c>
      <c r="K2" s="45">
        <f>COUNTIF(D$2:D$73,$H2)</f>
        <v>0</v>
      </c>
      <c r="L2" s="45">
        <f>COUNTIF(E$2:E$73,$H2)</f>
        <v>0</v>
      </c>
    </row>
    <row r="3" spans="1:12" ht="14.25">
      <c r="A3" s="1" t="str">
        <f>'Wyniki PMA'!A3</f>
        <v>A02</v>
      </c>
      <c r="B3" s="1">
        <f>'Wyniki PMA'!B3</f>
        <v>100</v>
      </c>
      <c r="C3" s="1">
        <f>'Wyniki PMA'!C3</f>
        <v>100</v>
      </c>
      <c r="D3" s="1">
        <f>'Wyniki PMA'!D3</f>
        <v>100</v>
      </c>
      <c r="E3" s="1">
        <f>'Wyniki PMA'!F3</f>
        <v>100</v>
      </c>
      <c r="F3" s="1" t="str">
        <f>'Wyniki PMA'!E3</f>
        <v>angielski</v>
      </c>
      <c r="G3" s="1"/>
      <c r="H3" s="44">
        <v>2</v>
      </c>
      <c r="I3" s="45">
        <f aca="true" t="shared" si="0" ref="I3:I66">COUNTIF(B$2:B$73,$H3)</f>
        <v>0</v>
      </c>
      <c r="J3" s="45">
        <f aca="true" t="shared" si="1" ref="J3:J66">COUNTIF(C$2:C$73,$H3)</f>
        <v>0</v>
      </c>
      <c r="K3" s="45">
        <f aca="true" t="shared" si="2" ref="K3:K66">COUNTIF(D$2:D$73,$H3)</f>
        <v>0</v>
      </c>
      <c r="L3" s="45">
        <f aca="true" t="shared" si="3" ref="L3:L66">COUNTIF(E$2:E$73,$H3)</f>
        <v>0</v>
      </c>
    </row>
    <row r="4" spans="1:12" ht="14.25">
      <c r="A4" s="1" t="str">
        <f>'Wyniki PMA'!A4</f>
        <v>A03</v>
      </c>
      <c r="B4" s="1">
        <f>'Wyniki PMA'!B4</f>
        <v>51</v>
      </c>
      <c r="C4" s="1">
        <f>'Wyniki PMA'!C4</f>
        <v>62</v>
      </c>
      <c r="D4" s="1">
        <f>'Wyniki PMA'!D4</f>
        <v>40</v>
      </c>
      <c r="E4" s="1">
        <f>'Wyniki PMA'!F4</f>
        <v>65</v>
      </c>
      <c r="F4" s="1" t="str">
        <f>'Wyniki PMA'!E4</f>
        <v>angielski</v>
      </c>
      <c r="G4" s="1"/>
      <c r="H4" s="14">
        <v>3</v>
      </c>
      <c r="I4" s="45">
        <f t="shared" si="0"/>
        <v>0</v>
      </c>
      <c r="J4" s="45">
        <f t="shared" si="1"/>
        <v>0</v>
      </c>
      <c r="K4" s="45">
        <f t="shared" si="2"/>
        <v>0</v>
      </c>
      <c r="L4" s="45">
        <f t="shared" si="3"/>
        <v>0</v>
      </c>
    </row>
    <row r="5" spans="1:12" ht="14.25">
      <c r="A5" s="1" t="str">
        <f>'Wyniki PMA'!A5</f>
        <v>A04</v>
      </c>
      <c r="B5" s="1">
        <f>'Wyniki PMA'!B5</f>
        <v>95</v>
      </c>
      <c r="C5" s="1">
        <f>'Wyniki PMA'!C5</f>
        <v>90</v>
      </c>
      <c r="D5" s="1">
        <f>'Wyniki PMA'!D5</f>
        <v>100</v>
      </c>
      <c r="E5" s="1">
        <f>'Wyniki PMA'!F5</f>
        <v>100</v>
      </c>
      <c r="F5" s="1" t="str">
        <f>'Wyniki PMA'!E5</f>
        <v>angielski</v>
      </c>
      <c r="G5" s="1"/>
      <c r="H5" s="44">
        <v>4</v>
      </c>
      <c r="I5" s="45">
        <f t="shared" si="0"/>
        <v>0</v>
      </c>
      <c r="J5" s="45">
        <f t="shared" si="1"/>
        <v>0</v>
      </c>
      <c r="K5" s="45">
        <f t="shared" si="2"/>
        <v>0</v>
      </c>
      <c r="L5" s="45">
        <f t="shared" si="3"/>
        <v>0</v>
      </c>
    </row>
    <row r="6" spans="1:12" ht="14.25">
      <c r="A6" s="1" t="str">
        <f>'Wyniki PMA'!A6</f>
        <v>A05</v>
      </c>
      <c r="B6" s="1">
        <f>'Wyniki PMA'!B6</f>
        <v>100</v>
      </c>
      <c r="C6" s="1">
        <f>'Wyniki PMA'!C6</f>
        <v>100</v>
      </c>
      <c r="D6" s="1">
        <f>'Wyniki PMA'!D6</f>
        <v>100</v>
      </c>
      <c r="E6" s="1">
        <f>'Wyniki PMA'!F6</f>
        <v>100</v>
      </c>
      <c r="F6" s="1" t="str">
        <f>'Wyniki PMA'!E6</f>
        <v>angielski</v>
      </c>
      <c r="G6" s="1"/>
      <c r="H6" s="14">
        <v>5</v>
      </c>
      <c r="I6" s="45">
        <f t="shared" si="0"/>
        <v>0</v>
      </c>
      <c r="J6" s="45">
        <f t="shared" si="1"/>
        <v>0</v>
      </c>
      <c r="K6" s="45">
        <f t="shared" si="2"/>
        <v>0</v>
      </c>
      <c r="L6" s="45">
        <f t="shared" si="3"/>
        <v>0</v>
      </c>
    </row>
    <row r="7" spans="1:12" ht="14.25">
      <c r="A7" s="1" t="str">
        <f>'Wyniki PMA'!A7</f>
        <v>A06</v>
      </c>
      <c r="B7" s="1">
        <f>'Wyniki PMA'!B7</f>
        <v>29</v>
      </c>
      <c r="C7" s="1">
        <f>'Wyniki PMA'!C7</f>
        <v>33</v>
      </c>
      <c r="D7" s="1">
        <f>'Wyniki PMA'!D7</f>
        <v>25</v>
      </c>
      <c r="E7" s="1">
        <f>'Wyniki PMA'!F7</f>
        <v>33</v>
      </c>
      <c r="F7" s="1" t="str">
        <f>'Wyniki PMA'!E7</f>
        <v>angielski</v>
      </c>
      <c r="G7" s="1"/>
      <c r="H7" s="44">
        <v>6</v>
      </c>
      <c r="I7" s="45">
        <f t="shared" si="0"/>
        <v>0</v>
      </c>
      <c r="J7" s="45">
        <f t="shared" si="1"/>
        <v>0</v>
      </c>
      <c r="K7" s="45">
        <f t="shared" si="2"/>
        <v>0</v>
      </c>
      <c r="L7" s="45">
        <f t="shared" si="3"/>
        <v>0</v>
      </c>
    </row>
    <row r="8" spans="1:12" ht="14.25">
      <c r="A8" s="1" t="str">
        <f>'Wyniki PMA'!A8</f>
        <v>A07</v>
      </c>
      <c r="B8" s="1">
        <f>'Wyniki PMA'!B8</f>
        <v>88</v>
      </c>
      <c r="C8" s="1">
        <f>'Wyniki PMA'!C8</f>
        <v>90</v>
      </c>
      <c r="D8" s="1">
        <f>'Wyniki PMA'!D8</f>
        <v>85</v>
      </c>
      <c r="E8" s="1">
        <f>'Wyniki PMA'!F8</f>
        <v>100</v>
      </c>
      <c r="F8" s="1" t="str">
        <f>'Wyniki PMA'!E8</f>
        <v>angielski</v>
      </c>
      <c r="G8" s="1"/>
      <c r="H8" s="14">
        <v>7</v>
      </c>
      <c r="I8" s="45">
        <f t="shared" si="0"/>
        <v>0</v>
      </c>
      <c r="J8" s="45">
        <f t="shared" si="1"/>
        <v>0</v>
      </c>
      <c r="K8" s="45">
        <f t="shared" si="2"/>
        <v>0</v>
      </c>
      <c r="L8" s="45">
        <f t="shared" si="3"/>
        <v>0</v>
      </c>
    </row>
    <row r="9" spans="1:12" ht="14.25">
      <c r="A9" s="1" t="str">
        <f>'Wyniki PMA'!A9</f>
        <v>A08</v>
      </c>
      <c r="B9" s="1">
        <f>'Wyniki PMA'!B9</f>
        <v>93</v>
      </c>
      <c r="C9" s="1">
        <f>'Wyniki PMA'!C9</f>
        <v>95</v>
      </c>
      <c r="D9" s="1">
        <f>'Wyniki PMA'!D9</f>
        <v>90</v>
      </c>
      <c r="E9" s="1">
        <f>'Wyniki PMA'!F9</f>
        <v>98</v>
      </c>
      <c r="F9" s="1" t="str">
        <f>'Wyniki PMA'!E9</f>
        <v>angielski</v>
      </c>
      <c r="G9" s="1"/>
      <c r="H9" s="44">
        <v>8</v>
      </c>
      <c r="I9" s="45">
        <f t="shared" si="0"/>
        <v>0</v>
      </c>
      <c r="J9" s="45">
        <f t="shared" si="1"/>
        <v>0</v>
      </c>
      <c r="K9" s="45">
        <f t="shared" si="2"/>
        <v>0</v>
      </c>
      <c r="L9" s="45">
        <f t="shared" si="3"/>
        <v>0</v>
      </c>
    </row>
    <row r="10" spans="1:12" ht="14.25">
      <c r="A10" s="1" t="str">
        <f>'Wyniki PMA'!A10</f>
        <v>A09</v>
      </c>
      <c r="B10" s="1">
        <f>'Wyniki PMA'!B10</f>
        <v>90</v>
      </c>
      <c r="C10" s="1">
        <f>'Wyniki PMA'!C10</f>
        <v>86</v>
      </c>
      <c r="D10" s="1">
        <f>'Wyniki PMA'!D10</f>
        <v>95</v>
      </c>
      <c r="E10" s="1">
        <f>'Wyniki PMA'!F10</f>
        <v>98</v>
      </c>
      <c r="F10" s="1" t="str">
        <f>'Wyniki PMA'!E10</f>
        <v>angielski</v>
      </c>
      <c r="G10" s="1"/>
      <c r="H10" s="14">
        <v>9</v>
      </c>
      <c r="I10" s="45">
        <f t="shared" si="0"/>
        <v>0</v>
      </c>
      <c r="J10" s="45">
        <f t="shared" si="1"/>
        <v>0</v>
      </c>
      <c r="K10" s="45">
        <f t="shared" si="2"/>
        <v>0</v>
      </c>
      <c r="L10" s="45">
        <f t="shared" si="3"/>
        <v>0</v>
      </c>
    </row>
    <row r="11" spans="1:12" ht="14.25">
      <c r="A11" s="1" t="str">
        <f>'Wyniki PMA'!A11</f>
        <v>A10</v>
      </c>
      <c r="B11" s="1">
        <f>'Wyniki PMA'!B11</f>
        <v>85</v>
      </c>
      <c r="C11" s="1">
        <f>'Wyniki PMA'!C11</f>
        <v>86</v>
      </c>
      <c r="D11" s="1">
        <f>'Wyniki PMA'!D11</f>
        <v>85</v>
      </c>
      <c r="E11" s="1">
        <f>'Wyniki PMA'!F11</f>
        <v>90</v>
      </c>
      <c r="F11" s="1" t="str">
        <f>'Wyniki PMA'!E11</f>
        <v>angielski</v>
      </c>
      <c r="G11" s="1"/>
      <c r="H11" s="44">
        <v>10</v>
      </c>
      <c r="I11" s="45">
        <f t="shared" si="0"/>
        <v>0</v>
      </c>
      <c r="J11" s="45">
        <f t="shared" si="1"/>
        <v>0</v>
      </c>
      <c r="K11" s="45">
        <f t="shared" si="2"/>
        <v>0</v>
      </c>
      <c r="L11" s="45">
        <f t="shared" si="3"/>
        <v>0</v>
      </c>
    </row>
    <row r="12" spans="1:12" ht="14.25">
      <c r="A12" s="1" t="str">
        <f>'Wyniki PMA'!A12</f>
        <v>A11</v>
      </c>
      <c r="B12" s="1">
        <f>'Wyniki PMA'!B12</f>
        <v>59</v>
      </c>
      <c r="C12" s="1">
        <f>'Wyniki PMA'!C12</f>
        <v>81</v>
      </c>
      <c r="D12" s="1">
        <f>'Wyniki PMA'!D12</f>
        <v>35</v>
      </c>
      <c r="E12" s="1">
        <f>'Wyniki PMA'!F12</f>
        <v>85</v>
      </c>
      <c r="F12" s="1" t="str">
        <f>'Wyniki PMA'!E12</f>
        <v>angielski</v>
      </c>
      <c r="G12" s="1"/>
      <c r="H12" s="14">
        <v>11</v>
      </c>
      <c r="I12" s="45">
        <f t="shared" si="0"/>
        <v>0</v>
      </c>
      <c r="J12" s="45">
        <f t="shared" si="1"/>
        <v>0</v>
      </c>
      <c r="K12" s="45">
        <f t="shared" si="2"/>
        <v>0</v>
      </c>
      <c r="L12" s="45">
        <f t="shared" si="3"/>
        <v>0</v>
      </c>
    </row>
    <row r="13" spans="1:12" ht="14.25">
      <c r="A13" s="1" t="str">
        <f>'Wyniki PMA'!A13</f>
        <v>A12</v>
      </c>
      <c r="B13" s="1">
        <f>'Wyniki PMA'!B13</f>
        <v>88</v>
      </c>
      <c r="C13" s="1">
        <f>'Wyniki PMA'!C13</f>
        <v>86</v>
      </c>
      <c r="D13" s="1">
        <f>'Wyniki PMA'!D13</f>
        <v>90</v>
      </c>
      <c r="E13" s="1">
        <f>'Wyniki PMA'!F13</f>
        <v>98</v>
      </c>
      <c r="F13" s="1" t="str">
        <f>'Wyniki PMA'!E13</f>
        <v>angielski</v>
      </c>
      <c r="G13" s="1"/>
      <c r="H13" s="44">
        <v>12</v>
      </c>
      <c r="I13" s="45">
        <f t="shared" si="0"/>
        <v>0</v>
      </c>
      <c r="J13" s="45">
        <f t="shared" si="1"/>
        <v>0</v>
      </c>
      <c r="K13" s="45">
        <f t="shared" si="2"/>
        <v>0</v>
      </c>
      <c r="L13" s="45">
        <f t="shared" si="3"/>
        <v>0</v>
      </c>
    </row>
    <row r="14" spans="1:12" ht="14.25">
      <c r="A14" s="1" t="str">
        <f>'Wyniki PMA'!A14</f>
        <v>A13</v>
      </c>
      <c r="B14" s="1">
        <f>'Wyniki PMA'!B14</f>
        <v>73</v>
      </c>
      <c r="C14" s="1">
        <f>'Wyniki PMA'!C14</f>
        <v>67</v>
      </c>
      <c r="D14" s="1">
        <f>'Wyniki PMA'!D14</f>
        <v>80</v>
      </c>
      <c r="E14" s="1">
        <f>'Wyniki PMA'!F14</f>
        <v>80</v>
      </c>
      <c r="F14" s="1" t="str">
        <f>'Wyniki PMA'!E14</f>
        <v>angielski</v>
      </c>
      <c r="G14" s="1"/>
      <c r="H14" s="14">
        <v>13</v>
      </c>
      <c r="I14" s="45">
        <f t="shared" si="0"/>
        <v>0</v>
      </c>
      <c r="J14" s="45">
        <f t="shared" si="1"/>
        <v>0</v>
      </c>
      <c r="K14" s="45">
        <f t="shared" si="2"/>
        <v>0</v>
      </c>
      <c r="L14" s="45">
        <f t="shared" si="3"/>
        <v>0</v>
      </c>
    </row>
    <row r="15" spans="1:12" ht="14.25">
      <c r="A15" s="1" t="str">
        <f>'Wyniki PMA'!A15</f>
        <v>A14</v>
      </c>
      <c r="B15" s="1">
        <f>'Wyniki PMA'!B15</f>
        <v>51</v>
      </c>
      <c r="C15" s="1">
        <f>'Wyniki PMA'!C15</f>
        <v>57</v>
      </c>
      <c r="D15" s="1">
        <f>'Wyniki PMA'!D15</f>
        <v>45</v>
      </c>
      <c r="E15" s="1">
        <f>'Wyniki PMA'!F15</f>
        <v>55</v>
      </c>
      <c r="F15" s="1" t="str">
        <f>'Wyniki PMA'!E15</f>
        <v>angielski</v>
      </c>
      <c r="G15" s="1"/>
      <c r="H15" s="44">
        <v>14</v>
      </c>
      <c r="I15" s="45">
        <f t="shared" si="0"/>
        <v>0</v>
      </c>
      <c r="J15" s="45">
        <f t="shared" si="1"/>
        <v>0</v>
      </c>
      <c r="K15" s="45">
        <f t="shared" si="2"/>
        <v>0</v>
      </c>
      <c r="L15" s="45">
        <f t="shared" si="3"/>
        <v>0</v>
      </c>
    </row>
    <row r="16" spans="1:12" ht="14.25">
      <c r="A16" s="1" t="str">
        <f>'Wyniki PMA'!A16</f>
        <v>A15</v>
      </c>
      <c r="B16" s="1">
        <f>'Wyniki PMA'!B16</f>
        <v>93</v>
      </c>
      <c r="C16" s="1">
        <f>'Wyniki PMA'!C16</f>
        <v>90</v>
      </c>
      <c r="D16" s="1">
        <f>'Wyniki PMA'!D16</f>
        <v>95</v>
      </c>
      <c r="E16" s="1">
        <f>'Wyniki PMA'!F16</f>
        <v>100</v>
      </c>
      <c r="F16" s="1" t="str">
        <f>'Wyniki PMA'!E16</f>
        <v>angielski</v>
      </c>
      <c r="G16" s="1"/>
      <c r="H16" s="14">
        <v>15</v>
      </c>
      <c r="I16" s="45">
        <f t="shared" si="0"/>
        <v>0</v>
      </c>
      <c r="J16" s="45">
        <f t="shared" si="1"/>
        <v>0</v>
      </c>
      <c r="K16" s="45">
        <f t="shared" si="2"/>
        <v>4</v>
      </c>
      <c r="L16" s="45">
        <f t="shared" si="3"/>
        <v>0</v>
      </c>
    </row>
    <row r="17" spans="1:12" ht="14.25">
      <c r="A17" s="1" t="str">
        <f>'Wyniki PMA'!A17</f>
        <v>A16</v>
      </c>
      <c r="B17" s="1">
        <f>'Wyniki PMA'!B17</f>
        <v>80</v>
      </c>
      <c r="C17" s="1">
        <f>'Wyniki PMA'!C17</f>
        <v>81</v>
      </c>
      <c r="D17" s="1">
        <f>'Wyniki PMA'!D17</f>
        <v>80</v>
      </c>
      <c r="E17" s="1">
        <f>'Wyniki PMA'!F17</f>
        <v>83</v>
      </c>
      <c r="F17" s="1" t="str">
        <f>'Wyniki PMA'!E17</f>
        <v>angielski</v>
      </c>
      <c r="G17" s="1"/>
      <c r="H17" s="44">
        <v>16</v>
      </c>
      <c r="I17" s="45">
        <f t="shared" si="0"/>
        <v>0</v>
      </c>
      <c r="J17" s="45">
        <f t="shared" si="1"/>
        <v>0</v>
      </c>
      <c r="K17" s="45">
        <f t="shared" si="2"/>
        <v>0</v>
      </c>
      <c r="L17" s="45">
        <f t="shared" si="3"/>
        <v>0</v>
      </c>
    </row>
    <row r="18" spans="1:12" ht="14.25">
      <c r="A18" s="1" t="str">
        <f>'Wyniki PMA'!A18</f>
        <v>A17</v>
      </c>
      <c r="B18" s="1">
        <f>'Wyniki PMA'!B18</f>
        <v>46</v>
      </c>
      <c r="C18" s="1">
        <f>'Wyniki PMA'!C18</f>
        <v>57</v>
      </c>
      <c r="D18" s="1">
        <f>'Wyniki PMA'!D18</f>
        <v>35</v>
      </c>
      <c r="E18" s="1">
        <f>'Wyniki PMA'!F18</f>
        <v>53</v>
      </c>
      <c r="F18" s="1" t="str">
        <f>'Wyniki PMA'!E18</f>
        <v>angielski</v>
      </c>
      <c r="G18" s="1"/>
      <c r="H18" s="14">
        <v>17</v>
      </c>
      <c r="I18" s="45">
        <f t="shared" si="0"/>
        <v>0</v>
      </c>
      <c r="J18" s="45">
        <f t="shared" si="1"/>
        <v>0</v>
      </c>
      <c r="K18" s="45">
        <f t="shared" si="2"/>
        <v>0</v>
      </c>
      <c r="L18" s="45">
        <f t="shared" si="3"/>
        <v>0</v>
      </c>
    </row>
    <row r="19" spans="1:12" ht="14.25">
      <c r="A19" s="1" t="str">
        <f>'Wyniki PMA'!A19</f>
        <v>A18</v>
      </c>
      <c r="B19" s="1">
        <f>'Wyniki PMA'!B19</f>
        <v>66</v>
      </c>
      <c r="C19" s="1">
        <f>'Wyniki PMA'!C19</f>
        <v>81</v>
      </c>
      <c r="D19" s="1">
        <f>'Wyniki PMA'!D19</f>
        <v>50</v>
      </c>
      <c r="E19" s="1">
        <f>'Wyniki PMA'!F19</f>
        <v>93</v>
      </c>
      <c r="F19" s="1" t="str">
        <f>'Wyniki PMA'!E19</f>
        <v>angielski</v>
      </c>
      <c r="G19" s="1"/>
      <c r="H19" s="44">
        <v>18</v>
      </c>
      <c r="I19" s="45">
        <f t="shared" si="0"/>
        <v>0</v>
      </c>
      <c r="J19" s="45">
        <f t="shared" si="1"/>
        <v>0</v>
      </c>
      <c r="K19" s="45">
        <f t="shared" si="2"/>
        <v>0</v>
      </c>
      <c r="L19" s="45">
        <f t="shared" si="3"/>
        <v>0</v>
      </c>
    </row>
    <row r="20" spans="1:12" ht="14.25">
      <c r="A20" s="1" t="str">
        <f>'Wyniki PMA'!A20</f>
        <v>A19</v>
      </c>
      <c r="B20" s="1">
        <f>'Wyniki PMA'!B20</f>
        <v>90</v>
      </c>
      <c r="C20" s="1">
        <f>'Wyniki PMA'!C20</f>
        <v>100</v>
      </c>
      <c r="D20" s="1">
        <f>'Wyniki PMA'!D20</f>
        <v>80</v>
      </c>
      <c r="E20" s="1">
        <f>'Wyniki PMA'!F20</f>
        <v>98</v>
      </c>
      <c r="F20" s="1" t="str">
        <f>'Wyniki PMA'!E20</f>
        <v>angielski</v>
      </c>
      <c r="G20" s="1"/>
      <c r="H20" s="14">
        <v>19</v>
      </c>
      <c r="I20" s="45">
        <f t="shared" si="0"/>
        <v>0</v>
      </c>
      <c r="J20" s="45">
        <f t="shared" si="1"/>
        <v>0</v>
      </c>
      <c r="K20" s="45">
        <f t="shared" si="2"/>
        <v>0</v>
      </c>
      <c r="L20" s="45">
        <f t="shared" si="3"/>
        <v>0</v>
      </c>
    </row>
    <row r="21" spans="1:12" ht="14.25">
      <c r="A21" s="1" t="str">
        <f>'Wyniki PMA'!A21</f>
        <v>A20</v>
      </c>
      <c r="B21" s="1">
        <f>'Wyniki PMA'!B21</f>
        <v>51</v>
      </c>
      <c r="C21" s="1">
        <f>'Wyniki PMA'!C21</f>
        <v>67</v>
      </c>
      <c r="D21" s="1">
        <f>'Wyniki PMA'!D21</f>
        <v>35</v>
      </c>
      <c r="E21" s="1">
        <f>'Wyniki PMA'!F21</f>
        <v>53</v>
      </c>
      <c r="F21" s="1" t="str">
        <f>'Wyniki PMA'!E21</f>
        <v>angielski</v>
      </c>
      <c r="G21" s="1"/>
      <c r="H21" s="44">
        <v>20</v>
      </c>
      <c r="I21" s="45">
        <f t="shared" si="0"/>
        <v>0</v>
      </c>
      <c r="J21" s="45">
        <f t="shared" si="1"/>
        <v>0</v>
      </c>
      <c r="K21" s="45">
        <f t="shared" si="2"/>
        <v>1</v>
      </c>
      <c r="L21" s="45">
        <f t="shared" si="3"/>
        <v>0</v>
      </c>
    </row>
    <row r="22" spans="1:12" ht="14.25">
      <c r="A22" s="1" t="str">
        <f>'Wyniki PMA'!A22</f>
        <v>A21</v>
      </c>
      <c r="B22" s="1">
        <f>'Wyniki PMA'!B22</f>
        <v>73</v>
      </c>
      <c r="C22" s="1">
        <f>'Wyniki PMA'!C22</f>
        <v>71</v>
      </c>
      <c r="D22" s="1">
        <f>'Wyniki PMA'!D22</f>
        <v>75</v>
      </c>
      <c r="E22" s="1">
        <f>'Wyniki PMA'!F22</f>
        <v>78</v>
      </c>
      <c r="F22" s="1" t="str">
        <f>'Wyniki PMA'!E22</f>
        <v>angielski</v>
      </c>
      <c r="G22" s="1"/>
      <c r="H22" s="14">
        <v>21</v>
      </c>
      <c r="I22" s="45">
        <f t="shared" si="0"/>
        <v>0</v>
      </c>
      <c r="J22" s="45">
        <f t="shared" si="1"/>
        <v>0</v>
      </c>
      <c r="K22" s="45">
        <f t="shared" si="2"/>
        <v>0</v>
      </c>
      <c r="L22" s="45">
        <f t="shared" si="3"/>
        <v>0</v>
      </c>
    </row>
    <row r="23" spans="1:12" ht="14.25">
      <c r="A23" s="1" t="str">
        <f>'Wyniki PMA'!A23</f>
        <v>A22</v>
      </c>
      <c r="B23" s="1">
        <f>'Wyniki PMA'!B23</f>
        <v>83</v>
      </c>
      <c r="C23" s="1">
        <f>'Wyniki PMA'!C23</f>
        <v>81</v>
      </c>
      <c r="D23" s="1">
        <f>'Wyniki PMA'!D23</f>
        <v>85</v>
      </c>
      <c r="E23" s="1">
        <f>'Wyniki PMA'!F23</f>
        <v>95</v>
      </c>
      <c r="F23" s="1" t="str">
        <f>'Wyniki PMA'!E23</f>
        <v>angielski</v>
      </c>
      <c r="G23" s="1"/>
      <c r="H23" s="44">
        <v>22</v>
      </c>
      <c r="I23" s="45">
        <f t="shared" si="0"/>
        <v>0</v>
      </c>
      <c r="J23" s="45">
        <f t="shared" si="1"/>
        <v>0</v>
      </c>
      <c r="K23" s="45">
        <f t="shared" si="2"/>
        <v>0</v>
      </c>
      <c r="L23" s="45">
        <f t="shared" si="3"/>
        <v>0</v>
      </c>
    </row>
    <row r="24" spans="1:12" ht="14.25">
      <c r="A24" s="1" t="str">
        <f>'Wyniki PMA'!A24</f>
        <v>A23</v>
      </c>
      <c r="B24" s="1">
        <f>'Wyniki PMA'!B24</f>
        <v>68</v>
      </c>
      <c r="C24" s="1">
        <f>'Wyniki PMA'!C24</f>
        <v>57</v>
      </c>
      <c r="D24" s="1">
        <f>'Wyniki PMA'!D24</f>
        <v>80</v>
      </c>
      <c r="E24" s="1">
        <f>'Wyniki PMA'!F24</f>
        <v>75</v>
      </c>
      <c r="F24" s="1" t="str">
        <f>'Wyniki PMA'!E24</f>
        <v>angielski</v>
      </c>
      <c r="G24" s="1"/>
      <c r="H24" s="14">
        <v>23</v>
      </c>
      <c r="I24" s="45">
        <f t="shared" si="0"/>
        <v>0</v>
      </c>
      <c r="J24" s="45">
        <f t="shared" si="1"/>
        <v>0</v>
      </c>
      <c r="K24" s="45">
        <f t="shared" si="2"/>
        <v>0</v>
      </c>
      <c r="L24" s="45">
        <f t="shared" si="3"/>
        <v>0</v>
      </c>
    </row>
    <row r="25" spans="1:12" ht="14.25">
      <c r="A25" s="1" t="str">
        <f>'Wyniki PMA'!A25</f>
        <v>A24</v>
      </c>
      <c r="B25" s="1">
        <f>'Wyniki PMA'!B25</f>
        <v>61</v>
      </c>
      <c r="C25" s="1">
        <f>'Wyniki PMA'!C25</f>
        <v>81</v>
      </c>
      <c r="D25" s="1">
        <f>'Wyniki PMA'!D25</f>
        <v>40</v>
      </c>
      <c r="E25" s="1">
        <f>'Wyniki PMA'!F25</f>
        <v>53</v>
      </c>
      <c r="F25" s="1" t="str">
        <f>'Wyniki PMA'!E25</f>
        <v>angielski</v>
      </c>
      <c r="G25" s="1"/>
      <c r="H25" s="44">
        <v>24</v>
      </c>
      <c r="I25" s="45">
        <f t="shared" si="0"/>
        <v>0</v>
      </c>
      <c r="J25" s="45">
        <f t="shared" si="1"/>
        <v>0</v>
      </c>
      <c r="K25" s="45">
        <f t="shared" si="2"/>
        <v>0</v>
      </c>
      <c r="L25" s="45">
        <f t="shared" si="3"/>
        <v>0</v>
      </c>
    </row>
    <row r="26" spans="1:12" ht="14.25">
      <c r="A26" s="1" t="str">
        <f>'Wyniki PMA'!A26</f>
        <v>A26</v>
      </c>
      <c r="B26" s="1">
        <f>'Wyniki PMA'!B26</f>
        <v>80</v>
      </c>
      <c r="C26" s="1">
        <f>'Wyniki PMA'!C26</f>
        <v>71</v>
      </c>
      <c r="D26" s="1">
        <f>'Wyniki PMA'!D26</f>
        <v>90</v>
      </c>
      <c r="E26" s="1">
        <f>'Wyniki PMA'!F26</f>
        <v>100</v>
      </c>
      <c r="F26" s="1" t="str">
        <f>'Wyniki PMA'!E26</f>
        <v>angielski</v>
      </c>
      <c r="G26" s="1"/>
      <c r="H26" s="14">
        <v>25</v>
      </c>
      <c r="I26" s="45">
        <f t="shared" si="0"/>
        <v>0</v>
      </c>
      <c r="J26" s="45">
        <f t="shared" si="1"/>
        <v>0</v>
      </c>
      <c r="K26" s="45">
        <f t="shared" si="2"/>
        <v>3</v>
      </c>
      <c r="L26" s="45">
        <f t="shared" si="3"/>
        <v>0</v>
      </c>
    </row>
    <row r="27" spans="1:12" ht="14.25">
      <c r="A27" s="1" t="str">
        <f>'Wyniki PMA'!A27</f>
        <v>B01</v>
      </c>
      <c r="B27" s="1">
        <f>'Wyniki PMA'!B27</f>
        <v>98</v>
      </c>
      <c r="C27" s="1">
        <f>'Wyniki PMA'!C27</f>
        <v>100</v>
      </c>
      <c r="D27" s="1">
        <f>'Wyniki PMA'!D27</f>
        <v>95</v>
      </c>
      <c r="E27" s="1">
        <f>'Wyniki PMA'!F27</f>
        <v>98</v>
      </c>
      <c r="F27" s="1" t="str">
        <f>'Wyniki PMA'!E27</f>
        <v>angielski</v>
      </c>
      <c r="G27" s="1"/>
      <c r="H27" s="44">
        <v>26</v>
      </c>
      <c r="I27" s="45">
        <f t="shared" si="0"/>
        <v>0</v>
      </c>
      <c r="J27" s="45">
        <f t="shared" si="1"/>
        <v>0</v>
      </c>
      <c r="K27" s="45">
        <f t="shared" si="2"/>
        <v>0</v>
      </c>
      <c r="L27" s="45">
        <f t="shared" si="3"/>
        <v>0</v>
      </c>
    </row>
    <row r="28" spans="1:12" ht="14.25">
      <c r="A28" s="1" t="str">
        <f>'Wyniki PMA'!A28</f>
        <v>B02</v>
      </c>
      <c r="B28" s="1">
        <f>'Wyniki PMA'!B28</f>
        <v>49</v>
      </c>
      <c r="C28" s="1">
        <f>'Wyniki PMA'!C28</f>
        <v>81</v>
      </c>
      <c r="D28" s="1">
        <f>'Wyniki PMA'!D28</f>
        <v>15</v>
      </c>
      <c r="E28" s="1">
        <f>'Wyniki PMA'!F28</f>
        <v>93</v>
      </c>
      <c r="F28" s="1" t="str">
        <f>'Wyniki PMA'!E28</f>
        <v>angielski</v>
      </c>
      <c r="G28" s="1"/>
      <c r="H28" s="14">
        <v>27</v>
      </c>
      <c r="I28" s="45">
        <f t="shared" si="0"/>
        <v>1</v>
      </c>
      <c r="J28" s="45">
        <f t="shared" si="1"/>
        <v>0</v>
      </c>
      <c r="K28" s="45">
        <f t="shared" si="2"/>
        <v>0</v>
      </c>
      <c r="L28" s="45">
        <f t="shared" si="3"/>
        <v>0</v>
      </c>
    </row>
    <row r="29" spans="1:12" ht="14.25">
      <c r="A29" s="1" t="str">
        <f>'Wyniki PMA'!A29</f>
        <v>B03</v>
      </c>
      <c r="B29" s="1">
        <f>'Wyniki PMA'!B29</f>
        <v>98</v>
      </c>
      <c r="C29" s="1">
        <f>'Wyniki PMA'!C29</f>
        <v>95</v>
      </c>
      <c r="D29" s="1">
        <f>'Wyniki PMA'!D29</f>
        <v>100</v>
      </c>
      <c r="E29" s="1">
        <f>'Wyniki PMA'!F29</f>
        <v>100</v>
      </c>
      <c r="F29" s="1" t="str">
        <f>'Wyniki PMA'!E29</f>
        <v>angielski</v>
      </c>
      <c r="G29" s="1"/>
      <c r="H29" s="44">
        <v>28</v>
      </c>
      <c r="I29" s="45">
        <f t="shared" si="0"/>
        <v>0</v>
      </c>
      <c r="J29" s="45">
        <f t="shared" si="1"/>
        <v>0</v>
      </c>
      <c r="K29" s="45">
        <f t="shared" si="2"/>
        <v>0</v>
      </c>
      <c r="L29" s="45">
        <f t="shared" si="3"/>
        <v>0</v>
      </c>
    </row>
    <row r="30" spans="1:12" ht="14.25">
      <c r="A30" s="1" t="str">
        <f>'Wyniki PMA'!A30</f>
        <v>B04</v>
      </c>
      <c r="B30" s="1">
        <f>'Wyniki PMA'!B30</f>
        <v>59</v>
      </c>
      <c r="C30" s="1">
        <f>'Wyniki PMA'!C30</f>
        <v>81</v>
      </c>
      <c r="D30" s="1">
        <f>'Wyniki PMA'!D30</f>
        <v>35</v>
      </c>
      <c r="E30" s="1">
        <f>'Wyniki PMA'!F30</f>
        <v>85</v>
      </c>
      <c r="F30" s="1" t="str">
        <f>'Wyniki PMA'!E30</f>
        <v>angielski</v>
      </c>
      <c r="H30" s="14">
        <v>29</v>
      </c>
      <c r="I30" s="45">
        <f t="shared" si="0"/>
        <v>1</v>
      </c>
      <c r="J30" s="45">
        <f t="shared" si="1"/>
        <v>0</v>
      </c>
      <c r="K30" s="45">
        <f t="shared" si="2"/>
        <v>0</v>
      </c>
      <c r="L30" s="45">
        <f t="shared" si="3"/>
        <v>0</v>
      </c>
    </row>
    <row r="31" spans="1:12" ht="14.25">
      <c r="A31" s="1" t="str">
        <f>'Wyniki PMA'!A31</f>
        <v>B06</v>
      </c>
      <c r="B31" s="1">
        <f>'Wyniki PMA'!B31</f>
        <v>59</v>
      </c>
      <c r="C31" s="1">
        <f>'Wyniki PMA'!C31</f>
        <v>71</v>
      </c>
      <c r="D31" s="1">
        <f>'Wyniki PMA'!D31</f>
        <v>45</v>
      </c>
      <c r="E31" s="1">
        <f>'Wyniki PMA'!F31</f>
        <v>83</v>
      </c>
      <c r="F31" s="1" t="str">
        <f>'Wyniki PMA'!E31</f>
        <v>angielski</v>
      </c>
      <c r="H31" s="44">
        <v>30</v>
      </c>
      <c r="I31" s="45">
        <f t="shared" si="0"/>
        <v>0</v>
      </c>
      <c r="J31" s="45">
        <f t="shared" si="1"/>
        <v>0</v>
      </c>
      <c r="K31" s="45">
        <f t="shared" si="2"/>
        <v>5</v>
      </c>
      <c r="L31" s="45">
        <f t="shared" si="3"/>
        <v>1</v>
      </c>
    </row>
    <row r="32" spans="1:12" ht="14.25">
      <c r="A32" s="1" t="str">
        <f>'Wyniki PMA'!A32</f>
        <v>B07</v>
      </c>
      <c r="B32" s="1">
        <f>'Wyniki PMA'!B32</f>
        <v>95</v>
      </c>
      <c r="C32" s="1">
        <f>'Wyniki PMA'!C32</f>
        <v>90</v>
      </c>
      <c r="D32" s="1">
        <f>'Wyniki PMA'!D32</f>
        <v>100</v>
      </c>
      <c r="E32" s="1">
        <f>'Wyniki PMA'!F32</f>
        <v>100</v>
      </c>
      <c r="F32" s="1" t="str">
        <f>'Wyniki PMA'!E32</f>
        <v>angielski</v>
      </c>
      <c r="H32" s="14">
        <v>31</v>
      </c>
      <c r="I32" s="45">
        <f t="shared" si="0"/>
        <v>0</v>
      </c>
      <c r="J32" s="45">
        <f t="shared" si="1"/>
        <v>0</v>
      </c>
      <c r="K32" s="45">
        <f t="shared" si="2"/>
        <v>0</v>
      </c>
      <c r="L32" s="45">
        <f t="shared" si="3"/>
        <v>0</v>
      </c>
    </row>
    <row r="33" spans="1:12" ht="14.25">
      <c r="A33" s="1" t="str">
        <f>'Wyniki PMA'!A33</f>
        <v>B08</v>
      </c>
      <c r="B33" s="1">
        <f>'Wyniki PMA'!B33</f>
        <v>68</v>
      </c>
      <c r="C33" s="1">
        <f>'Wyniki PMA'!C33</f>
        <v>71</v>
      </c>
      <c r="D33" s="1">
        <f>'Wyniki PMA'!D33</f>
        <v>65</v>
      </c>
      <c r="E33" s="1">
        <f>'Wyniki PMA'!F33</f>
        <v>45</v>
      </c>
      <c r="F33" s="1" t="str">
        <f>'Wyniki PMA'!E33</f>
        <v>angielski</v>
      </c>
      <c r="H33" s="44">
        <v>32</v>
      </c>
      <c r="I33" s="45">
        <f t="shared" si="0"/>
        <v>0</v>
      </c>
      <c r="J33" s="45">
        <f t="shared" si="1"/>
        <v>0</v>
      </c>
      <c r="K33" s="45">
        <f t="shared" si="2"/>
        <v>0</v>
      </c>
      <c r="L33" s="45">
        <f t="shared" si="3"/>
        <v>0</v>
      </c>
    </row>
    <row r="34" spans="1:12" ht="14.25">
      <c r="A34" s="1" t="str">
        <f>'Wyniki PMA'!A34</f>
        <v>B09</v>
      </c>
      <c r="B34" s="1">
        <f>'Wyniki PMA'!B34</f>
        <v>66</v>
      </c>
      <c r="C34" s="1">
        <f>'Wyniki PMA'!C34</f>
        <v>81</v>
      </c>
      <c r="D34" s="1">
        <f>'Wyniki PMA'!D34</f>
        <v>50</v>
      </c>
      <c r="E34" s="1">
        <f>'Wyniki PMA'!F34</f>
        <v>73</v>
      </c>
      <c r="F34" s="1" t="str">
        <f>'Wyniki PMA'!E34</f>
        <v>angielski</v>
      </c>
      <c r="H34" s="14">
        <v>33</v>
      </c>
      <c r="I34" s="45">
        <f t="shared" si="0"/>
        <v>0</v>
      </c>
      <c r="J34" s="45">
        <f t="shared" si="1"/>
        <v>1</v>
      </c>
      <c r="K34" s="45">
        <f t="shared" si="2"/>
        <v>0</v>
      </c>
      <c r="L34" s="45">
        <f t="shared" si="3"/>
        <v>1</v>
      </c>
    </row>
    <row r="35" spans="1:12" ht="14.25">
      <c r="A35" s="1" t="str">
        <f>'Wyniki PMA'!A35</f>
        <v>B10</v>
      </c>
      <c r="B35" s="1">
        <f>'Wyniki PMA'!B35</f>
        <v>76</v>
      </c>
      <c r="C35" s="1">
        <f>'Wyniki PMA'!C35</f>
        <v>90</v>
      </c>
      <c r="D35" s="1">
        <f>'Wyniki PMA'!D35</f>
        <v>60</v>
      </c>
      <c r="E35" s="1">
        <f>'Wyniki PMA'!F35</f>
        <v>100</v>
      </c>
      <c r="F35" s="1" t="str">
        <f>'Wyniki PMA'!E35</f>
        <v>angielski</v>
      </c>
      <c r="H35" s="44">
        <v>34</v>
      </c>
      <c r="I35" s="45">
        <f t="shared" si="0"/>
        <v>0</v>
      </c>
      <c r="J35" s="45">
        <f t="shared" si="1"/>
        <v>0</v>
      </c>
      <c r="K35" s="45">
        <f t="shared" si="2"/>
        <v>0</v>
      </c>
      <c r="L35" s="45">
        <f t="shared" si="3"/>
        <v>0</v>
      </c>
    </row>
    <row r="36" spans="1:12" ht="14.25">
      <c r="A36" s="1" t="str">
        <f>'Wyniki PMA'!A36</f>
        <v>B11</v>
      </c>
      <c r="B36" s="1">
        <f>'Wyniki PMA'!B36</f>
        <v>76</v>
      </c>
      <c r="C36" s="1">
        <f>'Wyniki PMA'!C36</f>
        <v>86</v>
      </c>
      <c r="D36" s="1">
        <f>'Wyniki PMA'!D36</f>
        <v>65</v>
      </c>
      <c r="E36" s="1">
        <f>'Wyniki PMA'!F36</f>
        <v>100</v>
      </c>
      <c r="F36" s="1" t="str">
        <f>'Wyniki PMA'!E36</f>
        <v>angielski</v>
      </c>
      <c r="H36" s="14">
        <v>35</v>
      </c>
      <c r="I36" s="45">
        <f t="shared" si="0"/>
        <v>0</v>
      </c>
      <c r="J36" s="45">
        <f t="shared" si="1"/>
        <v>0</v>
      </c>
      <c r="K36" s="45">
        <f t="shared" si="2"/>
        <v>7</v>
      </c>
      <c r="L36" s="45">
        <f t="shared" si="3"/>
        <v>0</v>
      </c>
    </row>
    <row r="37" spans="1:12" ht="14.25">
      <c r="A37" s="1" t="str">
        <f>'Wyniki PMA'!A37</f>
        <v>B12</v>
      </c>
      <c r="B37" s="1">
        <f>'Wyniki PMA'!B37</f>
        <v>71</v>
      </c>
      <c r="C37" s="1">
        <f>'Wyniki PMA'!C37</f>
        <v>86</v>
      </c>
      <c r="D37" s="1">
        <f>'Wyniki PMA'!D37</f>
        <v>55</v>
      </c>
      <c r="E37" s="1">
        <f>'Wyniki PMA'!F37</f>
        <v>85</v>
      </c>
      <c r="F37" s="1" t="str">
        <f>'Wyniki PMA'!E37</f>
        <v>angielski</v>
      </c>
      <c r="H37" s="44">
        <v>36</v>
      </c>
      <c r="I37" s="45">
        <f t="shared" si="0"/>
        <v>0</v>
      </c>
      <c r="J37" s="45">
        <f t="shared" si="1"/>
        <v>0</v>
      </c>
      <c r="K37" s="45">
        <f t="shared" si="2"/>
        <v>0</v>
      </c>
      <c r="L37" s="45">
        <f t="shared" si="3"/>
        <v>0</v>
      </c>
    </row>
    <row r="38" spans="1:12" ht="14.25">
      <c r="A38" s="1" t="str">
        <f>'Wyniki PMA'!A38</f>
        <v>B13</v>
      </c>
      <c r="B38" s="1">
        <f>'Wyniki PMA'!B38</f>
        <v>71</v>
      </c>
      <c r="C38" s="1">
        <f>'Wyniki PMA'!C38</f>
        <v>86</v>
      </c>
      <c r="D38" s="1">
        <f>'Wyniki PMA'!D38</f>
        <v>55</v>
      </c>
      <c r="E38" s="1">
        <f>'Wyniki PMA'!F38</f>
        <v>85</v>
      </c>
      <c r="F38" s="1" t="str">
        <f>'Wyniki PMA'!E38</f>
        <v>angielski</v>
      </c>
      <c r="H38" s="14">
        <v>37</v>
      </c>
      <c r="I38" s="45">
        <f t="shared" si="0"/>
        <v>5</v>
      </c>
      <c r="J38" s="45">
        <f t="shared" si="1"/>
        <v>0</v>
      </c>
      <c r="K38" s="45">
        <f t="shared" si="2"/>
        <v>0</v>
      </c>
      <c r="L38" s="45">
        <f t="shared" si="3"/>
        <v>0</v>
      </c>
    </row>
    <row r="39" spans="1:12" ht="14.25">
      <c r="A39" s="1" t="str">
        <f>'Wyniki PMA'!A39</f>
        <v>B15</v>
      </c>
      <c r="B39" s="1">
        <f>'Wyniki PMA'!B39</f>
        <v>37</v>
      </c>
      <c r="C39" s="1">
        <f>'Wyniki PMA'!C39</f>
        <v>57</v>
      </c>
      <c r="D39" s="1">
        <f>'Wyniki PMA'!D39</f>
        <v>15</v>
      </c>
      <c r="E39" s="1">
        <f>'Wyniki PMA'!F39</f>
        <v>30</v>
      </c>
      <c r="F39" s="1" t="str">
        <f>'Wyniki PMA'!E39</f>
        <v>angielski</v>
      </c>
      <c r="H39" s="44">
        <v>38</v>
      </c>
      <c r="I39" s="45">
        <f t="shared" si="0"/>
        <v>0</v>
      </c>
      <c r="J39" s="45">
        <f t="shared" si="1"/>
        <v>1</v>
      </c>
      <c r="K39" s="45">
        <f t="shared" si="2"/>
        <v>0</v>
      </c>
      <c r="L39" s="45">
        <f t="shared" si="3"/>
        <v>3</v>
      </c>
    </row>
    <row r="40" spans="1:12" ht="14.25">
      <c r="A40" s="1" t="str">
        <f>'Wyniki PMA'!A40</f>
        <v>B16</v>
      </c>
      <c r="B40" s="1">
        <f>'Wyniki PMA'!B40</f>
        <v>59</v>
      </c>
      <c r="C40" s="1">
        <f>'Wyniki PMA'!C40</f>
        <v>81</v>
      </c>
      <c r="D40" s="1">
        <f>'Wyniki PMA'!D40</f>
        <v>35</v>
      </c>
      <c r="E40" s="1">
        <f>'Wyniki PMA'!F40</f>
        <v>83</v>
      </c>
      <c r="F40" s="1" t="str">
        <f>'Wyniki PMA'!E40</f>
        <v>angielski</v>
      </c>
      <c r="H40" s="14">
        <v>39</v>
      </c>
      <c r="I40" s="45">
        <f t="shared" si="0"/>
        <v>2</v>
      </c>
      <c r="J40" s="45">
        <f t="shared" si="1"/>
        <v>0</v>
      </c>
      <c r="K40" s="45">
        <f t="shared" si="2"/>
        <v>0</v>
      </c>
      <c r="L40" s="45">
        <f t="shared" si="3"/>
        <v>0</v>
      </c>
    </row>
    <row r="41" spans="1:12" ht="14.25">
      <c r="A41" s="1" t="str">
        <f>'Wyniki PMA'!A41</f>
        <v>B17</v>
      </c>
      <c r="B41" s="1">
        <f>'Wyniki PMA'!B41</f>
        <v>37</v>
      </c>
      <c r="C41" s="1">
        <f>'Wyniki PMA'!C41</f>
        <v>43</v>
      </c>
      <c r="D41" s="1">
        <f>'Wyniki PMA'!D41</f>
        <v>30</v>
      </c>
      <c r="E41" s="1">
        <f>'Wyniki PMA'!F41</f>
        <v>43</v>
      </c>
      <c r="F41" s="1" t="str">
        <f>'Wyniki PMA'!E41</f>
        <v>angielski</v>
      </c>
      <c r="H41" s="44">
        <v>40</v>
      </c>
      <c r="I41" s="45">
        <f t="shared" si="0"/>
        <v>0</v>
      </c>
      <c r="J41" s="45">
        <f t="shared" si="1"/>
        <v>0</v>
      </c>
      <c r="K41" s="45">
        <f t="shared" si="2"/>
        <v>6</v>
      </c>
      <c r="L41" s="45">
        <f t="shared" si="3"/>
        <v>1</v>
      </c>
    </row>
    <row r="42" spans="1:12" ht="14.25">
      <c r="A42" s="1" t="str">
        <f>'Wyniki PMA'!A42</f>
        <v>B18</v>
      </c>
      <c r="B42" s="1">
        <f>'Wyniki PMA'!B42</f>
        <v>37</v>
      </c>
      <c r="C42" s="1">
        <f>'Wyniki PMA'!C42</f>
        <v>52</v>
      </c>
      <c r="D42" s="1">
        <f>'Wyniki PMA'!D42</f>
        <v>20</v>
      </c>
      <c r="E42" s="1">
        <f>'Wyniki PMA'!F42</f>
        <v>68</v>
      </c>
      <c r="F42" s="1" t="str">
        <f>'Wyniki PMA'!E42</f>
        <v>angielski</v>
      </c>
      <c r="H42" s="14">
        <v>41</v>
      </c>
      <c r="I42" s="45">
        <f t="shared" si="0"/>
        <v>1</v>
      </c>
      <c r="J42" s="45">
        <f t="shared" si="1"/>
        <v>0</v>
      </c>
      <c r="K42" s="45">
        <f t="shared" si="2"/>
        <v>0</v>
      </c>
      <c r="L42" s="45">
        <f t="shared" si="3"/>
        <v>0</v>
      </c>
    </row>
    <row r="43" spans="1:12" ht="14.25">
      <c r="A43" s="1" t="str">
        <f>'Wyniki PMA'!A43</f>
        <v>B19</v>
      </c>
      <c r="B43" s="1">
        <f>'Wyniki PMA'!B43</f>
        <v>71</v>
      </c>
      <c r="C43" s="1">
        <f>'Wyniki PMA'!C43</f>
        <v>76</v>
      </c>
      <c r="D43" s="1">
        <f>'Wyniki PMA'!D43</f>
        <v>65</v>
      </c>
      <c r="E43" s="1">
        <f>'Wyniki PMA'!F43</f>
        <v>93</v>
      </c>
      <c r="F43" s="1" t="str">
        <f>'Wyniki PMA'!E43</f>
        <v>angielski</v>
      </c>
      <c r="H43" s="44">
        <v>42</v>
      </c>
      <c r="I43" s="45">
        <f t="shared" si="0"/>
        <v>0</v>
      </c>
      <c r="J43" s="45">
        <f t="shared" si="1"/>
        <v>0</v>
      </c>
      <c r="K43" s="45">
        <f t="shared" si="2"/>
        <v>0</v>
      </c>
      <c r="L43" s="45">
        <f t="shared" si="3"/>
        <v>0</v>
      </c>
    </row>
    <row r="44" spans="1:12" ht="14.25">
      <c r="A44" s="1" t="str">
        <f>'Wyniki PMA'!A44</f>
        <v>B20</v>
      </c>
      <c r="B44" s="1">
        <f>'Wyniki PMA'!B44</f>
        <v>46</v>
      </c>
      <c r="C44" s="1">
        <f>'Wyniki PMA'!C44</f>
        <v>52</v>
      </c>
      <c r="D44" s="1">
        <f>'Wyniki PMA'!D44</f>
        <v>40</v>
      </c>
      <c r="E44" s="1">
        <f>'Wyniki PMA'!F44</f>
        <v>48</v>
      </c>
      <c r="F44" s="1" t="str">
        <f>'Wyniki PMA'!E44</f>
        <v>angielski</v>
      </c>
      <c r="H44" s="14">
        <v>43</v>
      </c>
      <c r="I44" s="45">
        <f t="shared" si="0"/>
        <v>0</v>
      </c>
      <c r="J44" s="45">
        <f t="shared" si="1"/>
        <v>1</v>
      </c>
      <c r="K44" s="45">
        <f t="shared" si="2"/>
        <v>0</v>
      </c>
      <c r="L44" s="45">
        <f t="shared" si="3"/>
        <v>2</v>
      </c>
    </row>
    <row r="45" spans="1:12" ht="14.25">
      <c r="A45" s="1" t="str">
        <f>'Wyniki PMA'!A45</f>
        <v>B21</v>
      </c>
      <c r="B45" s="1">
        <f>'Wyniki PMA'!B45</f>
        <v>51</v>
      </c>
      <c r="C45" s="1">
        <f>'Wyniki PMA'!C45</f>
        <v>71</v>
      </c>
      <c r="D45" s="1">
        <f>'Wyniki PMA'!D45</f>
        <v>30</v>
      </c>
      <c r="E45" s="1">
        <f>'Wyniki PMA'!F45</f>
        <v>95</v>
      </c>
      <c r="F45" s="1" t="str">
        <f>'Wyniki PMA'!E45</f>
        <v>angielski</v>
      </c>
      <c r="H45" s="44">
        <v>44</v>
      </c>
      <c r="I45" s="45">
        <f t="shared" si="0"/>
        <v>1</v>
      </c>
      <c r="J45" s="45">
        <f t="shared" si="1"/>
        <v>0</v>
      </c>
      <c r="K45" s="45">
        <f t="shared" si="2"/>
        <v>0</v>
      </c>
      <c r="L45" s="45">
        <f t="shared" si="3"/>
        <v>0</v>
      </c>
    </row>
    <row r="46" spans="1:12" ht="14.25">
      <c r="A46" s="1" t="str">
        <f>'Wyniki PMA'!A46</f>
        <v>B22</v>
      </c>
      <c r="B46" s="1">
        <f>'Wyniki PMA'!B46</f>
        <v>54</v>
      </c>
      <c r="C46" s="1">
        <f>'Wyniki PMA'!C46</f>
        <v>67</v>
      </c>
      <c r="D46" s="1">
        <f>'Wyniki PMA'!D46</f>
        <v>40</v>
      </c>
      <c r="E46" s="1">
        <f>'Wyniki PMA'!F46</f>
        <v>93</v>
      </c>
      <c r="F46" s="1" t="str">
        <f>'Wyniki PMA'!E46</f>
        <v>angielski</v>
      </c>
      <c r="H46" s="14">
        <v>45</v>
      </c>
      <c r="I46" s="45">
        <f t="shared" si="0"/>
        <v>0</v>
      </c>
      <c r="J46" s="45">
        <f t="shared" si="1"/>
        <v>0</v>
      </c>
      <c r="K46" s="45">
        <f t="shared" si="2"/>
        <v>3</v>
      </c>
      <c r="L46" s="45">
        <f t="shared" si="3"/>
        <v>1</v>
      </c>
    </row>
    <row r="47" spans="1:12" ht="14.25">
      <c r="A47" s="1" t="str">
        <f>'Wyniki PMA'!A47</f>
        <v>B23</v>
      </c>
      <c r="B47" s="1">
        <f>'Wyniki PMA'!B47</f>
        <v>41</v>
      </c>
      <c r="C47" s="1">
        <f>'Wyniki PMA'!C47</f>
        <v>48</v>
      </c>
      <c r="D47" s="1">
        <f>'Wyniki PMA'!D47</f>
        <v>35</v>
      </c>
      <c r="E47" s="1">
        <f>'Wyniki PMA'!F47</f>
        <v>38</v>
      </c>
      <c r="F47" s="1" t="str">
        <f>'Wyniki PMA'!E47</f>
        <v>angielski</v>
      </c>
      <c r="H47" s="44">
        <v>46</v>
      </c>
      <c r="I47" s="45">
        <f t="shared" si="0"/>
        <v>2</v>
      </c>
      <c r="J47" s="45">
        <f t="shared" si="1"/>
        <v>0</v>
      </c>
      <c r="K47" s="45">
        <f t="shared" si="2"/>
        <v>0</v>
      </c>
      <c r="L47" s="45">
        <f t="shared" si="3"/>
        <v>0</v>
      </c>
    </row>
    <row r="48" spans="1:12" ht="14.25">
      <c r="A48" s="1" t="str">
        <f>'Wyniki PMA'!A48</f>
        <v>B24</v>
      </c>
      <c r="B48" s="1">
        <f>'Wyniki PMA'!B48</f>
        <v>73</v>
      </c>
      <c r="C48" s="1">
        <f>'Wyniki PMA'!C48</f>
        <v>67</v>
      </c>
      <c r="D48" s="1">
        <f>'Wyniki PMA'!D48</f>
        <v>80</v>
      </c>
      <c r="E48" s="1">
        <f>'Wyniki PMA'!F48</f>
        <v>95</v>
      </c>
      <c r="F48" s="1" t="str">
        <f>'Wyniki PMA'!E48</f>
        <v>angielski</v>
      </c>
      <c r="H48" s="14">
        <v>47</v>
      </c>
      <c r="I48" s="45">
        <f t="shared" si="0"/>
        <v>0</v>
      </c>
      <c r="J48" s="45">
        <f t="shared" si="1"/>
        <v>0</v>
      </c>
      <c r="K48" s="45">
        <f t="shared" si="2"/>
        <v>0</v>
      </c>
      <c r="L48" s="45">
        <f t="shared" si="3"/>
        <v>0</v>
      </c>
    </row>
    <row r="49" spans="1:12" ht="14.25">
      <c r="A49" s="1" t="str">
        <f>'Wyniki PMA'!A49</f>
        <v>C01</v>
      </c>
      <c r="B49" s="1">
        <f>'Wyniki PMA'!B49</f>
        <v>61</v>
      </c>
      <c r="C49" s="1">
        <f>'Wyniki PMA'!C49</f>
        <v>71</v>
      </c>
      <c r="D49" s="1">
        <f>'Wyniki PMA'!D49</f>
        <v>50</v>
      </c>
      <c r="E49" s="1">
        <f>'Wyniki PMA'!F49</f>
        <v>93</v>
      </c>
      <c r="F49" s="1" t="str">
        <f>'Wyniki PMA'!E49</f>
        <v>angielski</v>
      </c>
      <c r="H49" s="44">
        <v>48</v>
      </c>
      <c r="I49" s="45">
        <f t="shared" si="0"/>
        <v>0</v>
      </c>
      <c r="J49" s="45">
        <f t="shared" si="1"/>
        <v>4</v>
      </c>
      <c r="K49" s="45">
        <f t="shared" si="2"/>
        <v>0</v>
      </c>
      <c r="L49" s="45">
        <f t="shared" si="3"/>
        <v>3</v>
      </c>
    </row>
    <row r="50" spans="1:12" ht="14.25">
      <c r="A50" s="1" t="str">
        <f>'Wyniki PMA'!A50</f>
        <v>C02</v>
      </c>
      <c r="B50" s="1">
        <f>'Wyniki PMA'!B50</f>
        <v>93</v>
      </c>
      <c r="C50" s="1">
        <f>'Wyniki PMA'!C50</f>
        <v>100</v>
      </c>
      <c r="D50" s="1">
        <f>'Wyniki PMA'!D50</f>
        <v>85</v>
      </c>
      <c r="E50" s="1">
        <f>'Wyniki PMA'!F50</f>
        <v>98</v>
      </c>
      <c r="F50" s="1" t="str">
        <f>'Wyniki PMA'!E50</f>
        <v>angielski</v>
      </c>
      <c r="H50" s="14">
        <v>49</v>
      </c>
      <c r="I50" s="45">
        <f t="shared" si="0"/>
        <v>2</v>
      </c>
      <c r="J50" s="45">
        <f t="shared" si="1"/>
        <v>0</v>
      </c>
      <c r="K50" s="45">
        <f t="shared" si="2"/>
        <v>0</v>
      </c>
      <c r="L50" s="45">
        <f t="shared" si="3"/>
        <v>0</v>
      </c>
    </row>
    <row r="51" spans="1:12" ht="14.25">
      <c r="A51" s="1" t="str">
        <f>'Wyniki PMA'!A51</f>
        <v>C03</v>
      </c>
      <c r="B51" s="1">
        <f>'Wyniki PMA'!B51</f>
        <v>76</v>
      </c>
      <c r="C51" s="1">
        <f>'Wyniki PMA'!C51</f>
        <v>86</v>
      </c>
      <c r="D51" s="1">
        <f>'Wyniki PMA'!D51</f>
        <v>65</v>
      </c>
      <c r="E51" s="1">
        <f>'Wyniki PMA'!F51</f>
        <v>95</v>
      </c>
      <c r="F51" s="1" t="str">
        <f>'Wyniki PMA'!E51</f>
        <v>angielski</v>
      </c>
      <c r="H51" s="44">
        <v>50</v>
      </c>
      <c r="I51" s="45">
        <f t="shared" si="0"/>
        <v>0</v>
      </c>
      <c r="J51" s="45">
        <f t="shared" si="1"/>
        <v>0</v>
      </c>
      <c r="K51" s="45">
        <f t="shared" si="2"/>
        <v>4</v>
      </c>
      <c r="L51" s="45">
        <f t="shared" si="3"/>
        <v>0</v>
      </c>
    </row>
    <row r="52" spans="1:12" ht="14.25">
      <c r="A52" s="1" t="str">
        <f>'Wyniki PMA'!A52</f>
        <v>C05</v>
      </c>
      <c r="B52" s="1">
        <f>'Wyniki PMA'!B52</f>
        <v>54</v>
      </c>
      <c r="C52" s="1">
        <f>'Wyniki PMA'!C52</f>
        <v>81</v>
      </c>
      <c r="D52" s="1">
        <f>'Wyniki PMA'!D52</f>
        <v>25</v>
      </c>
      <c r="E52" s="1">
        <f>'Wyniki PMA'!F52</f>
        <v>83</v>
      </c>
      <c r="F52" s="1" t="str">
        <f>'Wyniki PMA'!E52</f>
        <v>angielski</v>
      </c>
      <c r="H52" s="14">
        <v>51</v>
      </c>
      <c r="I52" s="45">
        <f t="shared" si="0"/>
        <v>4</v>
      </c>
      <c r="J52" s="45">
        <f t="shared" si="1"/>
        <v>0</v>
      </c>
      <c r="K52" s="45">
        <f t="shared" si="2"/>
        <v>0</v>
      </c>
      <c r="L52" s="45">
        <f t="shared" si="3"/>
        <v>0</v>
      </c>
    </row>
    <row r="53" spans="1:12" ht="14.25">
      <c r="A53" s="1" t="str">
        <f>'Wyniki PMA'!A53</f>
        <v>C06</v>
      </c>
      <c r="B53" s="1">
        <f>'Wyniki PMA'!B53</f>
        <v>44</v>
      </c>
      <c r="C53" s="1">
        <f>'Wyniki PMA'!C53</f>
        <v>52</v>
      </c>
      <c r="D53" s="1">
        <f>'Wyniki PMA'!D53</f>
        <v>35</v>
      </c>
      <c r="E53" s="1">
        <f>'Wyniki PMA'!F53</f>
        <v>78</v>
      </c>
      <c r="F53" s="1" t="str">
        <f>'Wyniki PMA'!E53</f>
        <v>angielski</v>
      </c>
      <c r="H53" s="44">
        <v>52</v>
      </c>
      <c r="I53" s="45">
        <f t="shared" si="0"/>
        <v>0</v>
      </c>
      <c r="J53" s="45">
        <f t="shared" si="1"/>
        <v>3</v>
      </c>
      <c r="K53" s="45">
        <f t="shared" si="2"/>
        <v>0</v>
      </c>
      <c r="L53" s="45">
        <f t="shared" si="3"/>
        <v>0</v>
      </c>
    </row>
    <row r="54" spans="1:12" ht="14.25">
      <c r="A54" s="1" t="str">
        <f>'Wyniki PMA'!A54</f>
        <v>C07</v>
      </c>
      <c r="B54" s="1">
        <f>'Wyniki PMA'!B54</f>
        <v>90</v>
      </c>
      <c r="C54" s="1">
        <f>'Wyniki PMA'!C54</f>
        <v>90</v>
      </c>
      <c r="D54" s="1">
        <f>'Wyniki PMA'!D54</f>
        <v>90</v>
      </c>
      <c r="E54" s="1">
        <f>'Wyniki PMA'!F54</f>
        <v>98</v>
      </c>
      <c r="F54" s="1" t="str">
        <f>'Wyniki PMA'!E54</f>
        <v>angielski</v>
      </c>
      <c r="H54" s="14">
        <v>53</v>
      </c>
      <c r="I54" s="45">
        <f t="shared" si="0"/>
        <v>0</v>
      </c>
      <c r="J54" s="45">
        <f t="shared" si="1"/>
        <v>0</v>
      </c>
      <c r="K54" s="45">
        <f t="shared" si="2"/>
        <v>0</v>
      </c>
      <c r="L54" s="45">
        <f t="shared" si="3"/>
        <v>3</v>
      </c>
    </row>
    <row r="55" spans="1:12" ht="14.25">
      <c r="A55" s="1" t="str">
        <f>'Wyniki PMA'!A55</f>
        <v>C08</v>
      </c>
      <c r="B55" s="1">
        <f>'Wyniki PMA'!B55</f>
        <v>68</v>
      </c>
      <c r="C55" s="1">
        <f>'Wyniki PMA'!C55</f>
        <v>76</v>
      </c>
      <c r="D55" s="1">
        <f>'Wyniki PMA'!D55</f>
        <v>60</v>
      </c>
      <c r="E55" s="1">
        <f>'Wyniki PMA'!F55</f>
        <v>83</v>
      </c>
      <c r="F55" s="1" t="str">
        <f>'Wyniki PMA'!E55</f>
        <v>angielski</v>
      </c>
      <c r="H55" s="44">
        <v>54</v>
      </c>
      <c r="I55" s="45">
        <f t="shared" si="0"/>
        <v>2</v>
      </c>
      <c r="J55" s="45">
        <f t="shared" si="1"/>
        <v>0</v>
      </c>
      <c r="K55" s="45">
        <f t="shared" si="2"/>
        <v>0</v>
      </c>
      <c r="L55" s="45">
        <f t="shared" si="3"/>
        <v>0</v>
      </c>
    </row>
    <row r="56" spans="1:12" ht="14.25">
      <c r="A56" s="1" t="str">
        <f>'Wyniki PMA'!A56</f>
        <v>C09</v>
      </c>
      <c r="B56" s="1">
        <f>'Wyniki PMA'!B56</f>
        <v>39</v>
      </c>
      <c r="C56" s="1">
        <f>'Wyniki PMA'!C56</f>
        <v>48</v>
      </c>
      <c r="D56" s="1">
        <f>'Wyniki PMA'!D56</f>
        <v>30</v>
      </c>
      <c r="E56" s="1">
        <f>'Wyniki PMA'!F56</f>
        <v>48</v>
      </c>
      <c r="F56" s="1" t="str">
        <f>'Wyniki PMA'!E56</f>
        <v>angielski</v>
      </c>
      <c r="H56" s="14">
        <v>55</v>
      </c>
      <c r="I56" s="45">
        <f t="shared" si="0"/>
        <v>0</v>
      </c>
      <c r="J56" s="45">
        <f t="shared" si="1"/>
        <v>0</v>
      </c>
      <c r="K56" s="45">
        <f t="shared" si="2"/>
        <v>3</v>
      </c>
      <c r="L56" s="45">
        <f t="shared" si="3"/>
        <v>1</v>
      </c>
    </row>
    <row r="57" spans="1:12" ht="14.25">
      <c r="A57" s="1" t="str">
        <f>'Wyniki PMA'!A57</f>
        <v>C10</v>
      </c>
      <c r="B57" s="1">
        <f>'Wyniki PMA'!B57</f>
        <v>98</v>
      </c>
      <c r="C57" s="1">
        <f>'Wyniki PMA'!C57</f>
        <v>100</v>
      </c>
      <c r="D57" s="1">
        <f>'Wyniki PMA'!D57</f>
        <v>95</v>
      </c>
      <c r="E57" s="1">
        <f>'Wyniki PMA'!F57</f>
        <v>100</v>
      </c>
      <c r="F57" s="1" t="str">
        <f>'Wyniki PMA'!E57</f>
        <v>angielski</v>
      </c>
      <c r="H57" s="44">
        <v>56</v>
      </c>
      <c r="I57" s="45">
        <f t="shared" si="0"/>
        <v>0</v>
      </c>
      <c r="J57" s="45">
        <f t="shared" si="1"/>
        <v>0</v>
      </c>
      <c r="K57" s="45">
        <f t="shared" si="2"/>
        <v>0</v>
      </c>
      <c r="L57" s="45">
        <f t="shared" si="3"/>
        <v>0</v>
      </c>
    </row>
    <row r="58" spans="1:12" ht="14.25">
      <c r="A58" s="1" t="str">
        <f>'Wyniki PMA'!A58</f>
        <v>C12</v>
      </c>
      <c r="B58" s="1">
        <f>'Wyniki PMA'!B58</f>
        <v>85</v>
      </c>
      <c r="C58" s="1">
        <f>'Wyniki PMA'!C58</f>
        <v>76</v>
      </c>
      <c r="D58" s="1">
        <f>'Wyniki PMA'!D58</f>
        <v>95</v>
      </c>
      <c r="E58" s="1">
        <f>'Wyniki PMA'!F58</f>
        <v>100</v>
      </c>
      <c r="F58" s="1" t="str">
        <f>'Wyniki PMA'!E58</f>
        <v>angielski</v>
      </c>
      <c r="H58" s="14">
        <v>57</v>
      </c>
      <c r="I58" s="45">
        <f t="shared" si="0"/>
        <v>0</v>
      </c>
      <c r="J58" s="45">
        <f t="shared" si="1"/>
        <v>5</v>
      </c>
      <c r="K58" s="45">
        <f t="shared" si="2"/>
        <v>0</v>
      </c>
      <c r="L58" s="45">
        <f t="shared" si="3"/>
        <v>0</v>
      </c>
    </row>
    <row r="59" spans="1:12" ht="14.25">
      <c r="A59" s="1" t="str">
        <f>'Wyniki PMA'!A59</f>
        <v>C13</v>
      </c>
      <c r="B59" s="1">
        <f>'Wyniki PMA'!B59</f>
        <v>49</v>
      </c>
      <c r="C59" s="1">
        <f>'Wyniki PMA'!C59</f>
        <v>67</v>
      </c>
      <c r="D59" s="1">
        <f>'Wyniki PMA'!D59</f>
        <v>30</v>
      </c>
      <c r="E59" s="1">
        <f>'Wyniki PMA'!F59</f>
        <v>48</v>
      </c>
      <c r="F59" s="1" t="str">
        <f>'Wyniki PMA'!E59</f>
        <v>angielski</v>
      </c>
      <c r="H59" s="44">
        <v>58</v>
      </c>
      <c r="I59" s="45">
        <f t="shared" si="0"/>
        <v>0</v>
      </c>
      <c r="J59" s="45">
        <f t="shared" si="1"/>
        <v>0</v>
      </c>
      <c r="K59" s="45">
        <f t="shared" si="2"/>
        <v>0</v>
      </c>
      <c r="L59" s="45">
        <f t="shared" si="3"/>
        <v>0</v>
      </c>
    </row>
    <row r="60" spans="1:12" ht="14.25">
      <c r="A60" s="1" t="str">
        <f>'Wyniki PMA'!A60</f>
        <v>C14</v>
      </c>
      <c r="B60" s="1">
        <f>'Wyniki PMA'!B60</f>
        <v>90</v>
      </c>
      <c r="C60" s="1">
        <f>'Wyniki PMA'!C60</f>
        <v>90</v>
      </c>
      <c r="D60" s="1">
        <f>'Wyniki PMA'!D60</f>
        <v>90</v>
      </c>
      <c r="E60" s="1">
        <f>'Wyniki PMA'!F60</f>
        <v>100</v>
      </c>
      <c r="F60" s="1" t="str">
        <f>'Wyniki PMA'!E60</f>
        <v>angielski</v>
      </c>
      <c r="H60" s="14">
        <v>59</v>
      </c>
      <c r="I60" s="45">
        <f t="shared" si="0"/>
        <v>6</v>
      </c>
      <c r="J60" s="45">
        <f t="shared" si="1"/>
        <v>0</v>
      </c>
      <c r="K60" s="45">
        <f t="shared" si="2"/>
        <v>0</v>
      </c>
      <c r="L60" s="45">
        <f t="shared" si="3"/>
        <v>0</v>
      </c>
    </row>
    <row r="61" spans="1:12" ht="14.25">
      <c r="A61" s="1" t="str">
        <f>'Wyniki PMA'!A61</f>
        <v>C15</v>
      </c>
      <c r="B61" s="1">
        <f>'Wyniki PMA'!B61</f>
        <v>100</v>
      </c>
      <c r="C61" s="1">
        <f>'Wyniki PMA'!C61</f>
        <v>100</v>
      </c>
      <c r="D61" s="1">
        <f>'Wyniki PMA'!D61</f>
        <v>100</v>
      </c>
      <c r="E61" s="1">
        <f>'Wyniki PMA'!F61</f>
        <v>98</v>
      </c>
      <c r="F61" s="1" t="str">
        <f>'Wyniki PMA'!E61</f>
        <v>angielski</v>
      </c>
      <c r="H61" s="44">
        <v>60</v>
      </c>
      <c r="I61" s="45">
        <f t="shared" si="0"/>
        <v>0</v>
      </c>
      <c r="J61" s="45">
        <f t="shared" si="1"/>
        <v>0</v>
      </c>
      <c r="K61" s="45">
        <f t="shared" si="2"/>
        <v>2</v>
      </c>
      <c r="L61" s="45">
        <f t="shared" si="3"/>
        <v>0</v>
      </c>
    </row>
    <row r="62" spans="1:12" ht="14.25">
      <c r="A62" s="1" t="str">
        <f>'Wyniki PMA'!A62</f>
        <v>C16</v>
      </c>
      <c r="B62" s="1">
        <f>'Wyniki PMA'!B62</f>
        <v>95</v>
      </c>
      <c r="C62" s="1">
        <f>'Wyniki PMA'!C62</f>
        <v>95</v>
      </c>
      <c r="D62" s="1">
        <f>'Wyniki PMA'!D62</f>
        <v>95</v>
      </c>
      <c r="E62" s="1">
        <f>'Wyniki PMA'!F62</f>
        <v>98</v>
      </c>
      <c r="F62" s="1" t="str">
        <f>'Wyniki PMA'!E62</f>
        <v>angielski</v>
      </c>
      <c r="H62" s="14">
        <v>61</v>
      </c>
      <c r="I62" s="45">
        <f t="shared" si="0"/>
        <v>3</v>
      </c>
      <c r="J62" s="45">
        <f t="shared" si="1"/>
        <v>0</v>
      </c>
      <c r="K62" s="45">
        <f t="shared" si="2"/>
        <v>0</v>
      </c>
      <c r="L62" s="45">
        <f t="shared" si="3"/>
        <v>0</v>
      </c>
    </row>
    <row r="63" spans="1:12" ht="14.25">
      <c r="A63" s="1" t="str">
        <f>'Wyniki PMA'!A63</f>
        <v>C17</v>
      </c>
      <c r="B63" s="1">
        <f>'Wyniki PMA'!B63</f>
        <v>100</v>
      </c>
      <c r="C63" s="1">
        <f>'Wyniki PMA'!C63</f>
        <v>100</v>
      </c>
      <c r="D63" s="1">
        <f>'Wyniki PMA'!D63</f>
        <v>100</v>
      </c>
      <c r="E63" s="1">
        <f>'Wyniki PMA'!F63</f>
        <v>100</v>
      </c>
      <c r="F63" s="1" t="str">
        <f>'Wyniki PMA'!E63</f>
        <v>angielski</v>
      </c>
      <c r="H63" s="44">
        <v>62</v>
      </c>
      <c r="I63" s="45">
        <f t="shared" si="0"/>
        <v>0</v>
      </c>
      <c r="J63" s="45">
        <f t="shared" si="1"/>
        <v>2</v>
      </c>
      <c r="K63" s="45">
        <f t="shared" si="2"/>
        <v>0</v>
      </c>
      <c r="L63" s="45">
        <f t="shared" si="3"/>
        <v>0</v>
      </c>
    </row>
    <row r="64" spans="1:12" ht="14.25">
      <c r="A64" s="1" t="str">
        <f>'Wyniki PMA'!A64</f>
        <v>C18</v>
      </c>
      <c r="B64" s="1">
        <f>'Wyniki PMA'!B64</f>
        <v>66</v>
      </c>
      <c r="C64" s="1">
        <f>'Wyniki PMA'!C64</f>
        <v>76</v>
      </c>
      <c r="D64" s="1">
        <f>'Wyniki PMA'!D64</f>
        <v>55</v>
      </c>
      <c r="E64" s="1">
        <f>'Wyniki PMA'!F64</f>
        <v>98</v>
      </c>
      <c r="F64" s="1" t="str">
        <f>'Wyniki PMA'!E64</f>
        <v>angielski</v>
      </c>
      <c r="H64" s="14">
        <v>63</v>
      </c>
      <c r="I64" s="45">
        <f t="shared" si="0"/>
        <v>0</v>
      </c>
      <c r="J64" s="45">
        <f t="shared" si="1"/>
        <v>0</v>
      </c>
      <c r="K64" s="45">
        <f t="shared" si="2"/>
        <v>0</v>
      </c>
      <c r="L64" s="45">
        <f t="shared" si="3"/>
        <v>0</v>
      </c>
    </row>
    <row r="65" spans="1:12" ht="14.25">
      <c r="A65" s="1" t="str">
        <f>'Wyniki PMA'!A65</f>
        <v>C19</v>
      </c>
      <c r="B65" s="1">
        <f>'Wyniki PMA'!B65</f>
        <v>66</v>
      </c>
      <c r="C65" s="1">
        <f>'Wyniki PMA'!C65</f>
        <v>62</v>
      </c>
      <c r="D65" s="1">
        <f>'Wyniki PMA'!D65</f>
        <v>70</v>
      </c>
      <c r="E65" s="1">
        <f>'Wyniki PMA'!F65</f>
        <v>80</v>
      </c>
      <c r="F65" s="1" t="str">
        <f>'Wyniki PMA'!E65</f>
        <v>angielski</v>
      </c>
      <c r="H65" s="44">
        <v>64</v>
      </c>
      <c r="I65" s="45">
        <f t="shared" si="0"/>
        <v>0</v>
      </c>
      <c r="J65" s="45">
        <f t="shared" si="1"/>
        <v>0</v>
      </c>
      <c r="K65" s="45">
        <f t="shared" si="2"/>
        <v>0</v>
      </c>
      <c r="L65" s="45">
        <f t="shared" si="3"/>
        <v>0</v>
      </c>
    </row>
    <row r="66" spans="1:12" ht="14.25">
      <c r="A66" s="1" t="str">
        <f>'Wyniki PMA'!A66</f>
        <v>C20</v>
      </c>
      <c r="B66" s="1">
        <f>'Wyniki PMA'!B66</f>
        <v>39</v>
      </c>
      <c r="C66" s="1">
        <f>'Wyniki PMA'!C66</f>
        <v>48</v>
      </c>
      <c r="D66" s="1">
        <f>'Wyniki PMA'!D66</f>
        <v>30</v>
      </c>
      <c r="E66" s="1">
        <f>'Wyniki PMA'!F66</f>
        <v>40</v>
      </c>
      <c r="F66" s="1" t="str">
        <f>'Wyniki PMA'!E66</f>
        <v>angielski</v>
      </c>
      <c r="H66" s="14">
        <v>65</v>
      </c>
      <c r="I66" s="45">
        <f t="shared" si="0"/>
        <v>0</v>
      </c>
      <c r="J66" s="45">
        <f t="shared" si="1"/>
        <v>0</v>
      </c>
      <c r="K66" s="45">
        <f t="shared" si="2"/>
        <v>4</v>
      </c>
      <c r="L66" s="45">
        <f t="shared" si="3"/>
        <v>1</v>
      </c>
    </row>
    <row r="67" spans="1:12" ht="14.25">
      <c r="A67" s="1" t="str">
        <f>'Wyniki PMA'!A67</f>
        <v>C21</v>
      </c>
      <c r="B67" s="1">
        <f>'Wyniki PMA'!B67</f>
        <v>27</v>
      </c>
      <c r="C67" s="1">
        <f>'Wyniki PMA'!C67</f>
        <v>38</v>
      </c>
      <c r="D67" s="1">
        <f>'Wyniki PMA'!D67</f>
        <v>15</v>
      </c>
      <c r="E67" s="1">
        <f>'Wyniki PMA'!F67</f>
        <v>43</v>
      </c>
      <c r="F67" s="1" t="str">
        <f>'Wyniki PMA'!E67</f>
        <v>angielski</v>
      </c>
      <c r="H67" s="44">
        <v>66</v>
      </c>
      <c r="I67" s="45">
        <f aca="true" t="shared" si="4" ref="I67:I101">COUNTIF(B$2:B$73,$H67)</f>
        <v>4</v>
      </c>
      <c r="J67" s="45">
        <f aca="true" t="shared" si="5" ref="J67:J101">COUNTIF(C$2:C$73,$H67)</f>
        <v>0</v>
      </c>
      <c r="K67" s="45">
        <f aca="true" t="shared" si="6" ref="K67:K101">COUNTIF(D$2:D$73,$H67)</f>
        <v>0</v>
      </c>
      <c r="L67" s="45">
        <f aca="true" t="shared" si="7" ref="L67:L101">COUNTIF(E$2:E$73,$H67)</f>
        <v>0</v>
      </c>
    </row>
    <row r="68" spans="1:12" ht="14.25">
      <c r="A68" s="1" t="str">
        <f>'Wyniki PMA'!A68</f>
        <v>C23</v>
      </c>
      <c r="B68" s="1">
        <f>'Wyniki PMA'!B68</f>
        <v>37</v>
      </c>
      <c r="C68" s="1">
        <f>'Wyniki PMA'!C68</f>
        <v>57</v>
      </c>
      <c r="D68" s="1">
        <f>'Wyniki PMA'!D68</f>
        <v>15</v>
      </c>
      <c r="E68" s="1">
        <f>'Wyniki PMA'!F68</f>
        <v>38</v>
      </c>
      <c r="F68" s="1" t="str">
        <f>'Wyniki PMA'!E68</f>
        <v>angielski</v>
      </c>
      <c r="H68" s="14">
        <v>67</v>
      </c>
      <c r="I68" s="45">
        <f t="shared" si="4"/>
        <v>0</v>
      </c>
      <c r="J68" s="45">
        <f t="shared" si="5"/>
        <v>5</v>
      </c>
      <c r="K68" s="45">
        <f t="shared" si="6"/>
        <v>0</v>
      </c>
      <c r="L68" s="45">
        <f t="shared" si="7"/>
        <v>0</v>
      </c>
    </row>
    <row r="69" spans="1:12" ht="14.25">
      <c r="A69" s="1" t="str">
        <f>'Wyniki PMA'!A69</f>
        <v>C24</v>
      </c>
      <c r="B69" s="1">
        <f>'Wyniki PMA'!B69</f>
        <v>61</v>
      </c>
      <c r="C69" s="1">
        <f>'Wyniki PMA'!C69</f>
        <v>81</v>
      </c>
      <c r="D69" s="1">
        <f>'Wyniki PMA'!D69</f>
        <v>40</v>
      </c>
      <c r="E69" s="1">
        <f>'Wyniki PMA'!F69</f>
        <v>98</v>
      </c>
      <c r="F69" s="1" t="str">
        <f>'Wyniki PMA'!E69</f>
        <v>angielski</v>
      </c>
      <c r="H69" s="44">
        <v>68</v>
      </c>
      <c r="I69" s="45">
        <f t="shared" si="4"/>
        <v>4</v>
      </c>
      <c r="J69" s="45">
        <f t="shared" si="5"/>
        <v>0</v>
      </c>
      <c r="K69" s="45">
        <f t="shared" si="6"/>
        <v>0</v>
      </c>
      <c r="L69" s="45">
        <f t="shared" si="7"/>
        <v>1</v>
      </c>
    </row>
    <row r="70" spans="1:12" ht="14.25">
      <c r="A70" s="1" t="str">
        <f>'Wyniki PMA'!A70</f>
        <v>C25</v>
      </c>
      <c r="B70" s="1">
        <f>'Wyniki PMA'!B70</f>
        <v>59</v>
      </c>
      <c r="C70" s="1">
        <f>'Wyniki PMA'!C70</f>
        <v>71</v>
      </c>
      <c r="D70" s="1">
        <f>'Wyniki PMA'!D70</f>
        <v>45</v>
      </c>
      <c r="E70" s="1">
        <f>'Wyniki PMA'!F70</f>
        <v>70</v>
      </c>
      <c r="F70" s="1" t="str">
        <f>'Wyniki PMA'!E70</f>
        <v>angielski</v>
      </c>
      <c r="H70" s="14">
        <v>69</v>
      </c>
      <c r="I70" s="45">
        <f t="shared" si="4"/>
        <v>0</v>
      </c>
      <c r="J70" s="45">
        <f t="shared" si="5"/>
        <v>0</v>
      </c>
      <c r="K70" s="45">
        <f t="shared" si="6"/>
        <v>0</v>
      </c>
      <c r="L70" s="45">
        <f t="shared" si="7"/>
        <v>0</v>
      </c>
    </row>
    <row r="71" spans="1:12" ht="14.25">
      <c r="A71" s="1" t="str">
        <f>'Wyniki PMA'!A71</f>
        <v>C26</v>
      </c>
      <c r="B71" s="1">
        <f>'Wyniki PMA'!B71</f>
        <v>59</v>
      </c>
      <c r="C71" s="1">
        <f>'Wyniki PMA'!C71</f>
        <v>76</v>
      </c>
      <c r="D71" s="1">
        <f>'Wyniki PMA'!D71</f>
        <v>40</v>
      </c>
      <c r="E71" s="1">
        <f>'Wyniki PMA'!F71</f>
        <v>80</v>
      </c>
      <c r="F71" s="1" t="str">
        <f>'Wyniki PMA'!E71</f>
        <v>angielski</v>
      </c>
      <c r="H71" s="44">
        <v>70</v>
      </c>
      <c r="I71" s="45">
        <f t="shared" si="4"/>
        <v>0</v>
      </c>
      <c r="J71" s="45">
        <f t="shared" si="5"/>
        <v>0</v>
      </c>
      <c r="K71" s="45">
        <f t="shared" si="6"/>
        <v>1</v>
      </c>
      <c r="L71" s="45">
        <f t="shared" si="7"/>
        <v>1</v>
      </c>
    </row>
    <row r="72" spans="1:12" ht="14.25">
      <c r="A72" s="1" t="str">
        <f>'Wyniki PMA'!A72</f>
        <v>C27</v>
      </c>
      <c r="B72" s="1">
        <f>'Wyniki PMA'!B72</f>
        <v>100</v>
      </c>
      <c r="C72" s="1">
        <f>'Wyniki PMA'!C72</f>
        <v>100</v>
      </c>
      <c r="D72" s="1">
        <f>'Wyniki PMA'!D72</f>
        <v>100</v>
      </c>
      <c r="E72" s="1">
        <f>'Wyniki PMA'!F72</f>
        <v>100</v>
      </c>
      <c r="F72" s="1" t="str">
        <f>'Wyniki PMA'!E72</f>
        <v>angielski</v>
      </c>
      <c r="H72" s="14">
        <v>71</v>
      </c>
      <c r="I72" s="45">
        <f t="shared" si="4"/>
        <v>3</v>
      </c>
      <c r="J72" s="45">
        <f t="shared" si="5"/>
        <v>7</v>
      </c>
      <c r="K72" s="45">
        <f t="shared" si="6"/>
        <v>0</v>
      </c>
      <c r="L72" s="45">
        <f t="shared" si="7"/>
        <v>0</v>
      </c>
    </row>
    <row r="73" spans="1:12" ht="14.25">
      <c r="A73" s="1" t="str">
        <f>'Wyniki PMA'!A73</f>
        <v>C28</v>
      </c>
      <c r="B73" s="1">
        <f>'Wyniki PMA'!B73</f>
        <v>68</v>
      </c>
      <c r="C73" s="1">
        <f>'Wyniki PMA'!C73</f>
        <v>86</v>
      </c>
      <c r="D73" s="1">
        <f>'Wyniki PMA'!D73</f>
        <v>50</v>
      </c>
      <c r="E73" s="1">
        <f>'Wyniki PMA'!F73</f>
        <v>95</v>
      </c>
      <c r="F73" s="1" t="str">
        <f>'Wyniki PMA'!E73</f>
        <v>angielski</v>
      </c>
      <c r="H73" s="44">
        <v>72</v>
      </c>
      <c r="I73" s="45">
        <f t="shared" si="4"/>
        <v>0</v>
      </c>
      <c r="J73" s="45">
        <f t="shared" si="5"/>
        <v>0</v>
      </c>
      <c r="K73" s="45">
        <f t="shared" si="6"/>
        <v>0</v>
      </c>
      <c r="L73" s="45">
        <f t="shared" si="7"/>
        <v>0</v>
      </c>
    </row>
    <row r="74" spans="1:12" ht="14.25">
      <c r="A74" s="1"/>
      <c r="B74" s="1"/>
      <c r="C74" s="1"/>
      <c r="D74" s="1"/>
      <c r="E74" s="1"/>
      <c r="F74" s="1"/>
      <c r="H74" s="14">
        <v>73</v>
      </c>
      <c r="I74" s="45">
        <f t="shared" si="4"/>
        <v>3</v>
      </c>
      <c r="J74" s="45">
        <f t="shared" si="5"/>
        <v>0</v>
      </c>
      <c r="K74" s="45">
        <f t="shared" si="6"/>
        <v>0</v>
      </c>
      <c r="L74" s="45">
        <f t="shared" si="7"/>
        <v>1</v>
      </c>
    </row>
    <row r="75" spans="1:12" ht="14.25">
      <c r="A75" s="1"/>
      <c r="B75" s="1"/>
      <c r="C75" s="1"/>
      <c r="D75" s="1"/>
      <c r="E75" s="1"/>
      <c r="F75" s="1"/>
      <c r="H75" s="44">
        <v>74</v>
      </c>
      <c r="I75" s="45">
        <f t="shared" si="4"/>
        <v>0</v>
      </c>
      <c r="J75" s="45">
        <f t="shared" si="5"/>
        <v>0</v>
      </c>
      <c r="K75" s="45">
        <f t="shared" si="6"/>
        <v>0</v>
      </c>
      <c r="L75" s="45">
        <f t="shared" si="7"/>
        <v>0</v>
      </c>
    </row>
    <row r="76" spans="8:12" ht="14.25">
      <c r="H76" s="14">
        <v>75</v>
      </c>
      <c r="I76" s="45">
        <f t="shared" si="4"/>
        <v>0</v>
      </c>
      <c r="J76" s="45">
        <f t="shared" si="5"/>
        <v>0</v>
      </c>
      <c r="K76" s="45">
        <f t="shared" si="6"/>
        <v>1</v>
      </c>
      <c r="L76" s="45">
        <f t="shared" si="7"/>
        <v>1</v>
      </c>
    </row>
    <row r="77" spans="8:12" ht="14.25">
      <c r="H77" s="44">
        <v>76</v>
      </c>
      <c r="I77" s="45">
        <f t="shared" si="4"/>
        <v>3</v>
      </c>
      <c r="J77" s="45">
        <f t="shared" si="5"/>
        <v>5</v>
      </c>
      <c r="K77" s="45">
        <f t="shared" si="6"/>
        <v>0</v>
      </c>
      <c r="L77" s="45">
        <f t="shared" si="7"/>
        <v>0</v>
      </c>
    </row>
    <row r="78" spans="8:12" ht="14.25">
      <c r="H78" s="14">
        <v>77</v>
      </c>
      <c r="I78" s="45">
        <f t="shared" si="4"/>
        <v>0</v>
      </c>
      <c r="J78" s="45">
        <f t="shared" si="5"/>
        <v>0</v>
      </c>
      <c r="K78" s="45">
        <f t="shared" si="6"/>
        <v>0</v>
      </c>
      <c r="L78" s="45">
        <f t="shared" si="7"/>
        <v>0</v>
      </c>
    </row>
    <row r="79" spans="8:12" ht="14.25">
      <c r="H79" s="44">
        <v>78</v>
      </c>
      <c r="I79" s="45">
        <f t="shared" si="4"/>
        <v>0</v>
      </c>
      <c r="J79" s="45">
        <f t="shared" si="5"/>
        <v>0</v>
      </c>
      <c r="K79" s="45">
        <f t="shared" si="6"/>
        <v>0</v>
      </c>
      <c r="L79" s="45">
        <f t="shared" si="7"/>
        <v>2</v>
      </c>
    </row>
    <row r="80" spans="8:12" ht="14.25">
      <c r="H80" s="14">
        <v>79</v>
      </c>
      <c r="I80" s="45">
        <f t="shared" si="4"/>
        <v>0</v>
      </c>
      <c r="J80" s="45">
        <f t="shared" si="5"/>
        <v>0</v>
      </c>
      <c r="K80" s="45">
        <f t="shared" si="6"/>
        <v>0</v>
      </c>
      <c r="L80" s="45">
        <f t="shared" si="7"/>
        <v>0</v>
      </c>
    </row>
    <row r="81" spans="8:12" ht="14.25">
      <c r="H81" s="44">
        <v>80</v>
      </c>
      <c r="I81" s="45">
        <f t="shared" si="4"/>
        <v>2</v>
      </c>
      <c r="J81" s="45">
        <f t="shared" si="5"/>
        <v>0</v>
      </c>
      <c r="K81" s="45">
        <f t="shared" si="6"/>
        <v>5</v>
      </c>
      <c r="L81" s="45">
        <f t="shared" si="7"/>
        <v>3</v>
      </c>
    </row>
    <row r="82" spans="8:12" ht="14.25">
      <c r="H82" s="14">
        <v>81</v>
      </c>
      <c r="I82" s="45">
        <f t="shared" si="4"/>
        <v>0</v>
      </c>
      <c r="J82" s="45">
        <f t="shared" si="5"/>
        <v>11</v>
      </c>
      <c r="K82" s="45">
        <f t="shared" si="6"/>
        <v>0</v>
      </c>
      <c r="L82" s="45">
        <f t="shared" si="7"/>
        <v>0</v>
      </c>
    </row>
    <row r="83" spans="8:12" ht="14.25">
      <c r="H83" s="44">
        <v>82</v>
      </c>
      <c r="I83" s="45">
        <f t="shared" si="4"/>
        <v>0</v>
      </c>
      <c r="J83" s="45">
        <f t="shared" si="5"/>
        <v>0</v>
      </c>
      <c r="K83" s="45">
        <f t="shared" si="6"/>
        <v>0</v>
      </c>
      <c r="L83" s="45">
        <f t="shared" si="7"/>
        <v>0</v>
      </c>
    </row>
    <row r="84" spans="8:12" ht="14.25">
      <c r="H84" s="14">
        <v>83</v>
      </c>
      <c r="I84" s="45">
        <f t="shared" si="4"/>
        <v>1</v>
      </c>
      <c r="J84" s="45">
        <f t="shared" si="5"/>
        <v>0</v>
      </c>
      <c r="K84" s="45">
        <f t="shared" si="6"/>
        <v>0</v>
      </c>
      <c r="L84" s="45">
        <f t="shared" si="7"/>
        <v>5</v>
      </c>
    </row>
    <row r="85" spans="8:12" ht="14.25">
      <c r="H85" s="44">
        <v>84</v>
      </c>
      <c r="I85" s="45">
        <f t="shared" si="4"/>
        <v>0</v>
      </c>
      <c r="J85" s="45">
        <f t="shared" si="5"/>
        <v>0</v>
      </c>
      <c r="K85" s="45">
        <f t="shared" si="6"/>
        <v>0</v>
      </c>
      <c r="L85" s="45">
        <f t="shared" si="7"/>
        <v>0</v>
      </c>
    </row>
    <row r="86" spans="8:12" ht="14.25">
      <c r="H86" s="14">
        <v>85</v>
      </c>
      <c r="I86" s="45">
        <f t="shared" si="4"/>
        <v>2</v>
      </c>
      <c r="J86" s="45">
        <f t="shared" si="5"/>
        <v>0</v>
      </c>
      <c r="K86" s="45">
        <f t="shared" si="6"/>
        <v>4</v>
      </c>
      <c r="L86" s="45">
        <f t="shared" si="7"/>
        <v>4</v>
      </c>
    </row>
    <row r="87" spans="8:12" ht="14.25">
      <c r="H87" s="44">
        <v>86</v>
      </c>
      <c r="I87" s="45">
        <f t="shared" si="4"/>
        <v>0</v>
      </c>
      <c r="J87" s="45">
        <f t="shared" si="5"/>
        <v>8</v>
      </c>
      <c r="K87" s="45">
        <f t="shared" si="6"/>
        <v>0</v>
      </c>
      <c r="L87" s="45">
        <f t="shared" si="7"/>
        <v>0</v>
      </c>
    </row>
    <row r="88" spans="8:12" ht="14.25">
      <c r="H88" s="14">
        <v>87</v>
      </c>
      <c r="I88" s="45">
        <f t="shared" si="4"/>
        <v>0</v>
      </c>
      <c r="J88" s="45">
        <f t="shared" si="5"/>
        <v>0</v>
      </c>
      <c r="K88" s="45">
        <f t="shared" si="6"/>
        <v>0</v>
      </c>
      <c r="L88" s="45">
        <f t="shared" si="7"/>
        <v>0</v>
      </c>
    </row>
    <row r="89" spans="8:12" ht="14.25">
      <c r="H89" s="44">
        <v>88</v>
      </c>
      <c r="I89" s="45">
        <f t="shared" si="4"/>
        <v>2</v>
      </c>
      <c r="J89" s="45">
        <f t="shared" si="5"/>
        <v>0</v>
      </c>
      <c r="K89" s="45">
        <f t="shared" si="6"/>
        <v>0</v>
      </c>
      <c r="L89" s="45">
        <f t="shared" si="7"/>
        <v>0</v>
      </c>
    </row>
    <row r="90" spans="8:12" ht="14.25">
      <c r="H90" s="14">
        <v>89</v>
      </c>
      <c r="I90" s="45">
        <f t="shared" si="4"/>
        <v>0</v>
      </c>
      <c r="J90" s="45">
        <f t="shared" si="5"/>
        <v>0</v>
      </c>
      <c r="K90" s="45">
        <f t="shared" si="6"/>
        <v>0</v>
      </c>
      <c r="L90" s="45">
        <f t="shared" si="7"/>
        <v>0</v>
      </c>
    </row>
    <row r="91" spans="8:12" ht="14.25">
      <c r="H91" s="44">
        <v>90</v>
      </c>
      <c r="I91" s="45">
        <f t="shared" si="4"/>
        <v>4</v>
      </c>
      <c r="J91" s="45">
        <f t="shared" si="5"/>
        <v>7</v>
      </c>
      <c r="K91" s="45">
        <f t="shared" si="6"/>
        <v>5</v>
      </c>
      <c r="L91" s="45">
        <f t="shared" si="7"/>
        <v>1</v>
      </c>
    </row>
    <row r="92" spans="8:12" ht="14.25">
      <c r="H92" s="14">
        <v>91</v>
      </c>
      <c r="I92" s="45">
        <f t="shared" si="4"/>
        <v>0</v>
      </c>
      <c r="J92" s="45">
        <f t="shared" si="5"/>
        <v>0</v>
      </c>
      <c r="K92" s="45">
        <f t="shared" si="6"/>
        <v>0</v>
      </c>
      <c r="L92" s="45">
        <f t="shared" si="7"/>
        <v>0</v>
      </c>
    </row>
    <row r="93" spans="8:12" ht="14.25">
      <c r="H93" s="44">
        <v>92</v>
      </c>
      <c r="I93" s="45">
        <f t="shared" si="4"/>
        <v>0</v>
      </c>
      <c r="J93" s="45">
        <f t="shared" si="5"/>
        <v>0</v>
      </c>
      <c r="K93" s="45">
        <f t="shared" si="6"/>
        <v>0</v>
      </c>
      <c r="L93" s="45">
        <f t="shared" si="7"/>
        <v>0</v>
      </c>
    </row>
    <row r="94" spans="8:12" ht="14.25">
      <c r="H94" s="14">
        <v>93</v>
      </c>
      <c r="I94" s="45">
        <f t="shared" si="4"/>
        <v>3</v>
      </c>
      <c r="J94" s="45">
        <f t="shared" si="5"/>
        <v>0</v>
      </c>
      <c r="K94" s="45">
        <f t="shared" si="6"/>
        <v>0</v>
      </c>
      <c r="L94" s="45">
        <f t="shared" si="7"/>
        <v>5</v>
      </c>
    </row>
    <row r="95" spans="8:12" ht="14.25">
      <c r="H95" s="44">
        <v>94</v>
      </c>
      <c r="I95" s="45">
        <f t="shared" si="4"/>
        <v>0</v>
      </c>
      <c r="J95" s="45">
        <f t="shared" si="5"/>
        <v>0</v>
      </c>
      <c r="K95" s="45">
        <f t="shared" si="6"/>
        <v>0</v>
      </c>
      <c r="L95" s="45">
        <f t="shared" si="7"/>
        <v>0</v>
      </c>
    </row>
    <row r="96" spans="8:12" ht="14.25">
      <c r="H96" s="14">
        <v>95</v>
      </c>
      <c r="I96" s="45">
        <f t="shared" si="4"/>
        <v>3</v>
      </c>
      <c r="J96" s="45">
        <f t="shared" si="5"/>
        <v>3</v>
      </c>
      <c r="K96" s="45">
        <f t="shared" si="6"/>
        <v>6</v>
      </c>
      <c r="L96" s="45">
        <f t="shared" si="7"/>
        <v>5</v>
      </c>
    </row>
    <row r="97" spans="8:12" ht="14.25">
      <c r="H97" s="44">
        <v>96</v>
      </c>
      <c r="I97" s="45">
        <f t="shared" si="4"/>
        <v>0</v>
      </c>
      <c r="J97" s="45">
        <f t="shared" si="5"/>
        <v>0</v>
      </c>
      <c r="K97" s="45">
        <f t="shared" si="6"/>
        <v>0</v>
      </c>
      <c r="L97" s="45">
        <f t="shared" si="7"/>
        <v>0</v>
      </c>
    </row>
    <row r="98" spans="8:12" ht="14.25">
      <c r="H98" s="14">
        <v>97</v>
      </c>
      <c r="I98" s="45">
        <f t="shared" si="4"/>
        <v>0</v>
      </c>
      <c r="J98" s="45">
        <f t="shared" si="5"/>
        <v>0</v>
      </c>
      <c r="K98" s="45">
        <f t="shared" si="6"/>
        <v>0</v>
      </c>
      <c r="L98" s="45">
        <f t="shared" si="7"/>
        <v>0</v>
      </c>
    </row>
    <row r="99" spans="8:12" ht="14.25">
      <c r="H99" s="44">
        <v>98</v>
      </c>
      <c r="I99" s="45">
        <f t="shared" si="4"/>
        <v>3</v>
      </c>
      <c r="J99" s="45">
        <f t="shared" si="5"/>
        <v>0</v>
      </c>
      <c r="K99" s="45">
        <f t="shared" si="6"/>
        <v>0</v>
      </c>
      <c r="L99" s="45">
        <f t="shared" si="7"/>
        <v>11</v>
      </c>
    </row>
    <row r="100" spans="8:12" ht="14.25">
      <c r="H100" s="14">
        <v>99</v>
      </c>
      <c r="I100" s="45">
        <f t="shared" si="4"/>
        <v>0</v>
      </c>
      <c r="J100" s="45">
        <f t="shared" si="5"/>
        <v>0</v>
      </c>
      <c r="K100" s="45">
        <f t="shared" si="6"/>
        <v>0</v>
      </c>
      <c r="L100" s="45">
        <f t="shared" si="7"/>
        <v>0</v>
      </c>
    </row>
    <row r="101" spans="8:12" ht="14.25">
      <c r="H101" s="44">
        <v>100</v>
      </c>
      <c r="I101" s="45">
        <f t="shared" si="4"/>
        <v>5</v>
      </c>
      <c r="J101" s="45">
        <f t="shared" si="5"/>
        <v>9</v>
      </c>
      <c r="K101" s="45">
        <f t="shared" si="6"/>
        <v>8</v>
      </c>
      <c r="L101" s="45">
        <f t="shared" si="7"/>
        <v>15</v>
      </c>
    </row>
    <row r="103" spans="9:12" ht="14.25">
      <c r="I103" s="45">
        <f>SUM(I2:I102)</f>
        <v>72</v>
      </c>
      <c r="J103" s="45">
        <f>SUM(J2:J102)</f>
        <v>72</v>
      </c>
      <c r="K103" s="45">
        <f>SUM(K2:K102)</f>
        <v>72</v>
      </c>
      <c r="L103" s="45">
        <f>SUM(L2:L102)</f>
        <v>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2" max="2" width="9.69921875" style="0" bestFit="1" customWidth="1"/>
  </cols>
  <sheetData>
    <row r="1" spans="1:34" ht="14.25">
      <c r="A1" s="1" t="s">
        <v>29</v>
      </c>
      <c r="B1" s="1" t="s">
        <v>30</v>
      </c>
      <c r="C1" s="1" t="s">
        <v>31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>
      <c r="A2" s="49" t="s">
        <v>6</v>
      </c>
      <c r="B2" s="49" t="s">
        <v>33</v>
      </c>
      <c r="C2" s="49">
        <v>1</v>
      </c>
      <c r="D2" s="49">
        <v>1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1</v>
      </c>
      <c r="K2" s="49">
        <v>0</v>
      </c>
      <c r="L2" s="49">
        <v>1</v>
      </c>
      <c r="M2" s="49">
        <v>1</v>
      </c>
      <c r="N2" s="49">
        <v>1</v>
      </c>
      <c r="O2" s="49">
        <v>1</v>
      </c>
      <c r="P2" s="49">
        <v>1</v>
      </c>
      <c r="Q2" s="49">
        <v>1</v>
      </c>
      <c r="R2" s="49">
        <v>1</v>
      </c>
      <c r="S2" s="49">
        <v>0</v>
      </c>
      <c r="T2" s="49">
        <v>0</v>
      </c>
      <c r="U2" s="49">
        <v>1</v>
      </c>
      <c r="V2" s="49">
        <v>0</v>
      </c>
      <c r="W2" s="49">
        <v>0</v>
      </c>
      <c r="X2" s="49">
        <v>0</v>
      </c>
      <c r="Y2" s="49">
        <v>0</v>
      </c>
      <c r="Z2" s="49">
        <v>1</v>
      </c>
      <c r="AA2" s="49">
        <v>1</v>
      </c>
      <c r="AB2" s="49">
        <v>0</v>
      </c>
      <c r="AC2" s="49">
        <v>0</v>
      </c>
      <c r="AD2" s="49">
        <v>0</v>
      </c>
      <c r="AE2" s="49">
        <v>1</v>
      </c>
      <c r="AF2" s="49">
        <v>1</v>
      </c>
      <c r="AG2" s="49">
        <v>0</v>
      </c>
      <c r="AH2" s="49">
        <v>0</v>
      </c>
    </row>
    <row r="3" spans="1:34" ht="14.25">
      <c r="A3" s="49" t="s">
        <v>8</v>
      </c>
      <c r="B3" s="49" t="s">
        <v>33</v>
      </c>
      <c r="C3" s="49">
        <v>1</v>
      </c>
      <c r="D3" s="49">
        <v>1</v>
      </c>
      <c r="E3" s="49">
        <v>1</v>
      </c>
      <c r="F3" s="49">
        <v>1</v>
      </c>
      <c r="G3" s="49">
        <v>1</v>
      </c>
      <c r="H3" s="49">
        <v>1</v>
      </c>
      <c r="I3" s="49">
        <v>1</v>
      </c>
      <c r="J3" s="49">
        <v>1</v>
      </c>
      <c r="K3" s="49">
        <v>1</v>
      </c>
      <c r="L3" s="49">
        <v>1</v>
      </c>
      <c r="M3" s="49">
        <v>1</v>
      </c>
      <c r="N3" s="49">
        <v>1</v>
      </c>
      <c r="O3" s="49">
        <v>2</v>
      </c>
      <c r="P3" s="49">
        <v>3</v>
      </c>
      <c r="Q3" s="49">
        <v>1</v>
      </c>
      <c r="R3" s="49">
        <v>1</v>
      </c>
      <c r="S3" s="49">
        <v>1</v>
      </c>
      <c r="T3" s="49">
        <v>1</v>
      </c>
      <c r="U3" s="49">
        <v>1</v>
      </c>
      <c r="V3" s="49">
        <v>1</v>
      </c>
      <c r="W3" s="49">
        <v>1</v>
      </c>
      <c r="X3" s="49">
        <v>1</v>
      </c>
      <c r="Y3" s="49">
        <v>1</v>
      </c>
      <c r="Z3" s="49">
        <v>1</v>
      </c>
      <c r="AA3" s="49">
        <v>1</v>
      </c>
      <c r="AB3" s="49">
        <v>1</v>
      </c>
      <c r="AC3" s="49">
        <v>1</v>
      </c>
      <c r="AD3" s="49">
        <v>1</v>
      </c>
      <c r="AE3" s="49">
        <v>1</v>
      </c>
      <c r="AF3" s="49">
        <v>2</v>
      </c>
      <c r="AG3" s="49">
        <v>3</v>
      </c>
      <c r="AH3" s="49">
        <v>4</v>
      </c>
    </row>
    <row r="4" spans="1:34" ht="14.25">
      <c r="A4" s="49" t="s">
        <v>134</v>
      </c>
      <c r="B4" s="49" t="s">
        <v>32</v>
      </c>
      <c r="C4" s="49">
        <v>1</v>
      </c>
      <c r="D4" s="49">
        <v>1</v>
      </c>
      <c r="E4" s="49">
        <v>1</v>
      </c>
      <c r="F4" s="49">
        <v>1</v>
      </c>
      <c r="G4" s="49">
        <v>1</v>
      </c>
      <c r="H4" s="49">
        <v>0</v>
      </c>
      <c r="I4" s="49">
        <v>0</v>
      </c>
      <c r="J4" s="49">
        <v>1</v>
      </c>
      <c r="K4" s="49">
        <v>0</v>
      </c>
      <c r="L4" s="49">
        <v>1</v>
      </c>
      <c r="M4" s="49">
        <v>1</v>
      </c>
      <c r="N4" s="49">
        <v>1</v>
      </c>
      <c r="O4" s="49">
        <v>0</v>
      </c>
      <c r="P4" s="49">
        <v>1</v>
      </c>
      <c r="Q4" s="49">
        <v>1</v>
      </c>
      <c r="R4" s="49">
        <v>1</v>
      </c>
      <c r="S4" s="49">
        <v>0</v>
      </c>
      <c r="T4" s="49">
        <v>1</v>
      </c>
      <c r="U4" s="49">
        <v>1</v>
      </c>
      <c r="V4" s="49">
        <v>0</v>
      </c>
      <c r="W4" s="49">
        <v>0</v>
      </c>
      <c r="X4" s="49">
        <v>0</v>
      </c>
      <c r="Y4" s="49">
        <v>1</v>
      </c>
      <c r="Z4" s="49">
        <v>0</v>
      </c>
      <c r="AA4" s="49">
        <v>0</v>
      </c>
      <c r="AB4" s="49">
        <v>0</v>
      </c>
      <c r="AC4" s="49">
        <v>1</v>
      </c>
      <c r="AD4" s="49">
        <v>1</v>
      </c>
      <c r="AE4" s="49">
        <v>1</v>
      </c>
      <c r="AF4" s="49">
        <v>1</v>
      </c>
      <c r="AG4" s="49">
        <v>2</v>
      </c>
      <c r="AH4" s="49">
        <v>0</v>
      </c>
    </row>
    <row r="5" spans="1:34" ht="14.25">
      <c r="A5" s="49" t="s">
        <v>9</v>
      </c>
      <c r="B5" s="49" t="s">
        <v>33</v>
      </c>
      <c r="C5" s="49">
        <v>1</v>
      </c>
      <c r="D5" s="49">
        <v>1</v>
      </c>
      <c r="E5" s="49">
        <v>1</v>
      </c>
      <c r="F5" s="49">
        <v>1</v>
      </c>
      <c r="G5" s="49">
        <v>0</v>
      </c>
      <c r="H5" s="49">
        <v>1</v>
      </c>
      <c r="I5" s="49">
        <v>0</v>
      </c>
      <c r="J5" s="49">
        <v>1</v>
      </c>
      <c r="K5" s="49">
        <v>1</v>
      </c>
      <c r="L5" s="49">
        <v>1</v>
      </c>
      <c r="M5" s="49">
        <v>1</v>
      </c>
      <c r="N5" s="49">
        <v>1</v>
      </c>
      <c r="O5" s="49">
        <v>2</v>
      </c>
      <c r="P5" s="49">
        <v>3</v>
      </c>
      <c r="Q5" s="49">
        <v>1</v>
      </c>
      <c r="R5" s="49">
        <v>1</v>
      </c>
      <c r="S5" s="49">
        <v>1</v>
      </c>
      <c r="T5" s="49">
        <v>1</v>
      </c>
      <c r="U5" s="49">
        <v>1</v>
      </c>
      <c r="V5" s="49">
        <v>1</v>
      </c>
      <c r="W5" s="49">
        <v>1</v>
      </c>
      <c r="X5" s="49">
        <v>1</v>
      </c>
      <c r="Y5" s="49">
        <v>1</v>
      </c>
      <c r="Z5" s="49">
        <v>1</v>
      </c>
      <c r="AA5" s="49">
        <v>1</v>
      </c>
      <c r="AB5" s="49">
        <v>1</v>
      </c>
      <c r="AC5" s="49">
        <v>1</v>
      </c>
      <c r="AD5" s="49">
        <v>1</v>
      </c>
      <c r="AE5" s="49">
        <v>1</v>
      </c>
      <c r="AF5" s="49">
        <v>2</v>
      </c>
      <c r="AG5" s="49">
        <v>3</v>
      </c>
      <c r="AH5" s="49">
        <v>4</v>
      </c>
    </row>
    <row r="6" spans="1:34" ht="14.25">
      <c r="A6" s="49" t="s">
        <v>10</v>
      </c>
      <c r="B6" s="49" t="s">
        <v>32</v>
      </c>
      <c r="C6" s="49">
        <v>1</v>
      </c>
      <c r="D6" s="49">
        <v>1</v>
      </c>
      <c r="E6" s="49">
        <v>1</v>
      </c>
      <c r="F6" s="49">
        <v>1</v>
      </c>
      <c r="G6" s="49">
        <v>1</v>
      </c>
      <c r="H6" s="49">
        <v>1</v>
      </c>
      <c r="I6" s="49">
        <v>1</v>
      </c>
      <c r="J6" s="49">
        <v>1</v>
      </c>
      <c r="K6" s="49">
        <v>1</v>
      </c>
      <c r="L6" s="49">
        <v>1</v>
      </c>
      <c r="M6" s="49">
        <v>1</v>
      </c>
      <c r="N6" s="49">
        <v>1</v>
      </c>
      <c r="O6" s="49">
        <v>2</v>
      </c>
      <c r="P6" s="49">
        <v>3</v>
      </c>
      <c r="Q6" s="49">
        <v>1</v>
      </c>
      <c r="R6" s="49">
        <v>1</v>
      </c>
      <c r="S6" s="49">
        <v>1</v>
      </c>
      <c r="T6" s="49">
        <v>1</v>
      </c>
      <c r="U6" s="49">
        <v>1</v>
      </c>
      <c r="V6" s="49">
        <v>1</v>
      </c>
      <c r="W6" s="49">
        <v>1</v>
      </c>
      <c r="X6" s="49">
        <v>1</v>
      </c>
      <c r="Y6" s="49">
        <v>1</v>
      </c>
      <c r="Z6" s="49">
        <v>1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2</v>
      </c>
      <c r="AG6" s="49">
        <v>3</v>
      </c>
      <c r="AH6" s="49">
        <v>4</v>
      </c>
    </row>
    <row r="7" spans="1:34" ht="14.25">
      <c r="A7" s="49" t="s">
        <v>11</v>
      </c>
      <c r="B7" s="49" t="s">
        <v>33</v>
      </c>
      <c r="C7" s="49">
        <v>0</v>
      </c>
      <c r="D7" s="49">
        <v>1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1</v>
      </c>
      <c r="L7" s="49">
        <v>0</v>
      </c>
      <c r="M7" s="49">
        <v>1</v>
      </c>
      <c r="N7" s="49">
        <v>1</v>
      </c>
      <c r="O7" s="49">
        <v>2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1</v>
      </c>
      <c r="AD7" s="49">
        <v>1</v>
      </c>
      <c r="AE7" s="49">
        <v>1</v>
      </c>
      <c r="AF7" s="49">
        <v>1</v>
      </c>
      <c r="AG7" s="49">
        <v>0</v>
      </c>
      <c r="AH7" s="49">
        <v>0</v>
      </c>
    </row>
    <row r="8" spans="1:34" ht="14.25">
      <c r="A8" s="49" t="s">
        <v>12</v>
      </c>
      <c r="B8" s="49" t="s">
        <v>33</v>
      </c>
      <c r="C8" s="49">
        <v>1</v>
      </c>
      <c r="D8" s="49">
        <v>1</v>
      </c>
      <c r="E8" s="49">
        <v>1</v>
      </c>
      <c r="F8" s="49">
        <v>1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3</v>
      </c>
      <c r="Q8" s="49">
        <v>1</v>
      </c>
      <c r="R8" s="49">
        <v>1</v>
      </c>
      <c r="S8" s="49">
        <v>0</v>
      </c>
      <c r="T8" s="49">
        <v>1</v>
      </c>
      <c r="U8" s="49">
        <v>1</v>
      </c>
      <c r="V8" s="49">
        <v>1</v>
      </c>
      <c r="W8" s="49">
        <v>1</v>
      </c>
      <c r="X8" s="49">
        <v>1</v>
      </c>
      <c r="Y8" s="49">
        <v>1</v>
      </c>
      <c r="Z8" s="49">
        <v>1</v>
      </c>
      <c r="AA8" s="49">
        <v>1</v>
      </c>
      <c r="AB8" s="49">
        <v>1</v>
      </c>
      <c r="AC8" s="49">
        <v>1</v>
      </c>
      <c r="AD8" s="49">
        <v>1</v>
      </c>
      <c r="AE8" s="49">
        <v>1</v>
      </c>
      <c r="AF8" s="49">
        <v>2</v>
      </c>
      <c r="AG8" s="49">
        <v>2</v>
      </c>
      <c r="AH8" s="49">
        <v>2</v>
      </c>
    </row>
    <row r="9" spans="1:34" ht="14.25">
      <c r="A9" s="49" t="s">
        <v>13</v>
      </c>
      <c r="B9" s="49" t="s">
        <v>32</v>
      </c>
      <c r="C9" s="49">
        <v>1</v>
      </c>
      <c r="D9" s="49">
        <v>1</v>
      </c>
      <c r="E9" s="49">
        <v>1</v>
      </c>
      <c r="F9" s="49">
        <v>1</v>
      </c>
      <c r="G9" s="49">
        <v>1</v>
      </c>
      <c r="H9" s="49">
        <v>1</v>
      </c>
      <c r="I9" s="49">
        <v>0</v>
      </c>
      <c r="J9" s="49">
        <v>1</v>
      </c>
      <c r="K9" s="49">
        <v>1</v>
      </c>
      <c r="L9" s="49">
        <v>1</v>
      </c>
      <c r="M9" s="49">
        <v>1</v>
      </c>
      <c r="N9" s="49">
        <v>1</v>
      </c>
      <c r="O9" s="49">
        <v>2</v>
      </c>
      <c r="P9" s="49">
        <v>3</v>
      </c>
      <c r="Q9" s="49">
        <v>1</v>
      </c>
      <c r="R9" s="49">
        <v>1</v>
      </c>
      <c r="S9" s="49">
        <v>1</v>
      </c>
      <c r="T9" s="49">
        <v>1</v>
      </c>
      <c r="U9" s="49">
        <v>1</v>
      </c>
      <c r="V9" s="49">
        <v>0</v>
      </c>
      <c r="W9" s="49">
        <v>1</v>
      </c>
      <c r="X9" s="49">
        <v>1</v>
      </c>
      <c r="Y9" s="49">
        <v>1</v>
      </c>
      <c r="Z9" s="49">
        <v>1</v>
      </c>
      <c r="AA9" s="49">
        <v>1</v>
      </c>
      <c r="AB9" s="49">
        <v>1</v>
      </c>
      <c r="AC9" s="49">
        <v>0</v>
      </c>
      <c r="AD9" s="49">
        <v>1</v>
      </c>
      <c r="AE9" s="49">
        <v>1</v>
      </c>
      <c r="AF9" s="49">
        <v>2</v>
      </c>
      <c r="AG9" s="49">
        <v>3</v>
      </c>
      <c r="AH9" s="49">
        <v>4</v>
      </c>
    </row>
    <row r="10" spans="1:34" ht="14.25">
      <c r="A10" s="49" t="s">
        <v>14</v>
      </c>
      <c r="B10" s="49" t="s">
        <v>33</v>
      </c>
      <c r="C10" s="49">
        <v>1</v>
      </c>
      <c r="D10" s="49">
        <v>1</v>
      </c>
      <c r="E10" s="49">
        <v>1</v>
      </c>
      <c r="F10" s="49">
        <v>1</v>
      </c>
      <c r="G10" s="49">
        <v>0</v>
      </c>
      <c r="H10" s="49">
        <v>1</v>
      </c>
      <c r="I10" s="49">
        <v>0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3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0</v>
      </c>
      <c r="W10" s="49">
        <v>1</v>
      </c>
      <c r="X10" s="49">
        <v>1</v>
      </c>
      <c r="Y10" s="49">
        <v>1</v>
      </c>
      <c r="Z10" s="49">
        <v>1</v>
      </c>
      <c r="AA10" s="49">
        <v>1</v>
      </c>
      <c r="AB10" s="49">
        <v>1</v>
      </c>
      <c r="AC10" s="49">
        <v>1</v>
      </c>
      <c r="AD10" s="49">
        <v>1</v>
      </c>
      <c r="AE10" s="49">
        <v>1</v>
      </c>
      <c r="AF10" s="49">
        <v>2</v>
      </c>
      <c r="AG10" s="49">
        <v>3</v>
      </c>
      <c r="AH10" s="49">
        <v>4</v>
      </c>
    </row>
    <row r="11" spans="1:34" ht="14.25">
      <c r="A11" s="49" t="s">
        <v>15</v>
      </c>
      <c r="B11" s="49" t="s">
        <v>32</v>
      </c>
      <c r="C11" s="49">
        <v>1</v>
      </c>
      <c r="D11" s="49">
        <v>1</v>
      </c>
      <c r="E11" s="49">
        <v>1</v>
      </c>
      <c r="F11" s="49">
        <v>1</v>
      </c>
      <c r="G11" s="49">
        <v>1</v>
      </c>
      <c r="H11" s="49">
        <v>1</v>
      </c>
      <c r="I11" s="49">
        <v>0</v>
      </c>
      <c r="J11" s="49">
        <v>1</v>
      </c>
      <c r="K11" s="49">
        <v>1</v>
      </c>
      <c r="L11" s="49">
        <v>1</v>
      </c>
      <c r="M11" s="49">
        <v>1</v>
      </c>
      <c r="N11" s="49">
        <v>1</v>
      </c>
      <c r="O11" s="49">
        <v>2</v>
      </c>
      <c r="P11" s="49">
        <v>1</v>
      </c>
      <c r="Q11" s="49">
        <v>1</v>
      </c>
      <c r="R11" s="49">
        <v>1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49">
        <v>0</v>
      </c>
      <c r="Y11" s="49">
        <v>0</v>
      </c>
      <c r="Z11" s="49">
        <v>1</v>
      </c>
      <c r="AA11" s="49">
        <v>1</v>
      </c>
      <c r="AB11" s="49">
        <v>1</v>
      </c>
      <c r="AC11" s="49">
        <v>0</v>
      </c>
      <c r="AD11" s="49">
        <v>1</v>
      </c>
      <c r="AE11" s="49">
        <v>1</v>
      </c>
      <c r="AF11" s="49">
        <v>2</v>
      </c>
      <c r="AG11" s="49">
        <v>3</v>
      </c>
      <c r="AH11" s="49">
        <v>4</v>
      </c>
    </row>
    <row r="12" spans="1:34" ht="14.25">
      <c r="A12" s="49" t="s">
        <v>16</v>
      </c>
      <c r="B12" s="49" t="s">
        <v>32</v>
      </c>
      <c r="C12" s="49">
        <v>1</v>
      </c>
      <c r="D12" s="49">
        <v>1</v>
      </c>
      <c r="E12" s="49">
        <v>1</v>
      </c>
      <c r="F12" s="49">
        <v>0</v>
      </c>
      <c r="G12" s="49">
        <v>1</v>
      </c>
      <c r="H12" s="49">
        <v>1</v>
      </c>
      <c r="I12" s="49">
        <v>0</v>
      </c>
      <c r="J12" s="49">
        <v>1</v>
      </c>
      <c r="K12" s="49">
        <v>1</v>
      </c>
      <c r="L12" s="49">
        <v>1</v>
      </c>
      <c r="M12" s="49">
        <v>1</v>
      </c>
      <c r="N12" s="49">
        <v>0</v>
      </c>
      <c r="O12" s="49">
        <v>2</v>
      </c>
      <c r="P12" s="49">
        <v>3</v>
      </c>
      <c r="Q12" s="49">
        <v>1</v>
      </c>
      <c r="R12" s="49">
        <v>1</v>
      </c>
      <c r="S12" s="49">
        <v>1</v>
      </c>
      <c r="T12" s="49">
        <v>0</v>
      </c>
      <c r="U12" s="49">
        <v>1</v>
      </c>
      <c r="V12" s="49">
        <v>0</v>
      </c>
      <c r="W12" s="49">
        <v>1</v>
      </c>
      <c r="X12" s="49">
        <v>0</v>
      </c>
      <c r="Y12" s="49">
        <v>1</v>
      </c>
      <c r="Z12" s="49">
        <v>0</v>
      </c>
      <c r="AA12" s="49">
        <v>0</v>
      </c>
      <c r="AB12" s="49">
        <v>0</v>
      </c>
      <c r="AC12" s="49">
        <v>1</v>
      </c>
      <c r="AD12" s="49">
        <v>1</v>
      </c>
      <c r="AE12" s="49">
        <v>0</v>
      </c>
      <c r="AF12" s="49">
        <v>2</v>
      </c>
      <c r="AG12" s="49">
        <v>0</v>
      </c>
      <c r="AH12" s="49">
        <v>0</v>
      </c>
    </row>
    <row r="13" spans="1:34" ht="14.25">
      <c r="A13" s="49" t="s">
        <v>135</v>
      </c>
      <c r="B13" s="49" t="s">
        <v>33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49">
        <v>0</v>
      </c>
      <c r="J13" s="49">
        <v>1</v>
      </c>
      <c r="K13" s="49">
        <v>1</v>
      </c>
      <c r="L13" s="49">
        <v>0</v>
      </c>
      <c r="M13" s="49">
        <v>1</v>
      </c>
      <c r="N13" s="49">
        <v>1</v>
      </c>
      <c r="O13" s="49">
        <v>1</v>
      </c>
      <c r="P13" s="49">
        <v>3</v>
      </c>
      <c r="Q13" s="49">
        <v>1</v>
      </c>
      <c r="R13" s="49">
        <v>1</v>
      </c>
      <c r="S13" s="49">
        <v>1</v>
      </c>
      <c r="T13" s="49">
        <v>1</v>
      </c>
      <c r="U13" s="49">
        <v>1</v>
      </c>
      <c r="V13" s="49">
        <v>0</v>
      </c>
      <c r="W13" s="49">
        <v>1</v>
      </c>
      <c r="X13" s="49">
        <v>1</v>
      </c>
      <c r="Y13" s="49">
        <v>1</v>
      </c>
      <c r="Z13" s="49">
        <v>1</v>
      </c>
      <c r="AA13" s="49">
        <v>1</v>
      </c>
      <c r="AB13" s="49">
        <v>1</v>
      </c>
      <c r="AC13" s="49">
        <v>1</v>
      </c>
      <c r="AD13" s="49">
        <v>1</v>
      </c>
      <c r="AE13" s="49">
        <v>1</v>
      </c>
      <c r="AF13" s="49">
        <v>1</v>
      </c>
      <c r="AG13" s="49">
        <v>3</v>
      </c>
      <c r="AH13" s="49">
        <v>4</v>
      </c>
    </row>
    <row r="14" spans="1:34" ht="14.25">
      <c r="A14" s="49" t="s">
        <v>17</v>
      </c>
      <c r="B14" s="49" t="s">
        <v>32</v>
      </c>
      <c r="C14" s="49">
        <v>1</v>
      </c>
      <c r="D14" s="49">
        <v>1</v>
      </c>
      <c r="E14" s="49">
        <v>1</v>
      </c>
      <c r="F14" s="49">
        <v>0</v>
      </c>
      <c r="G14" s="49">
        <v>0</v>
      </c>
      <c r="H14" s="49">
        <v>1</v>
      </c>
      <c r="I14" s="49">
        <v>0</v>
      </c>
      <c r="J14" s="49">
        <v>1</v>
      </c>
      <c r="K14" s="49">
        <v>1</v>
      </c>
      <c r="L14" s="49">
        <v>1</v>
      </c>
      <c r="M14" s="49">
        <v>1</v>
      </c>
      <c r="N14" s="49">
        <v>0</v>
      </c>
      <c r="O14" s="49">
        <v>0</v>
      </c>
      <c r="P14" s="49">
        <v>3</v>
      </c>
      <c r="Q14" s="49">
        <v>1</v>
      </c>
      <c r="R14" s="49">
        <v>1</v>
      </c>
      <c r="S14" s="49">
        <v>1</v>
      </c>
      <c r="T14" s="49">
        <v>0</v>
      </c>
      <c r="U14" s="49">
        <v>1</v>
      </c>
      <c r="V14" s="49">
        <v>0</v>
      </c>
      <c r="W14" s="49">
        <v>1</v>
      </c>
      <c r="X14" s="49">
        <v>1</v>
      </c>
      <c r="Y14" s="49">
        <v>0</v>
      </c>
      <c r="Z14" s="49">
        <v>1</v>
      </c>
      <c r="AA14" s="49">
        <v>1</v>
      </c>
      <c r="AB14" s="49">
        <v>1</v>
      </c>
      <c r="AC14" s="49">
        <v>0</v>
      </c>
      <c r="AD14" s="49">
        <v>1</v>
      </c>
      <c r="AE14" s="49">
        <v>1</v>
      </c>
      <c r="AF14" s="49">
        <v>1</v>
      </c>
      <c r="AG14" s="49">
        <v>3</v>
      </c>
      <c r="AH14" s="49">
        <v>4</v>
      </c>
    </row>
    <row r="15" spans="1:34" ht="14.25">
      <c r="A15" s="49" t="s">
        <v>18</v>
      </c>
      <c r="B15" s="49" t="s">
        <v>32</v>
      </c>
      <c r="C15" s="49">
        <v>1</v>
      </c>
      <c r="D15" s="49">
        <v>1</v>
      </c>
      <c r="E15" s="49">
        <v>0</v>
      </c>
      <c r="F15" s="49">
        <v>0</v>
      </c>
      <c r="G15" s="49">
        <v>1</v>
      </c>
      <c r="H15" s="49">
        <v>1</v>
      </c>
      <c r="I15" s="49">
        <v>0</v>
      </c>
      <c r="J15" s="49">
        <v>1</v>
      </c>
      <c r="K15" s="49">
        <v>0</v>
      </c>
      <c r="L15" s="49">
        <v>1</v>
      </c>
      <c r="M15" s="49">
        <v>1</v>
      </c>
      <c r="N15" s="49">
        <v>0</v>
      </c>
      <c r="O15" s="49">
        <v>2</v>
      </c>
      <c r="P15" s="49">
        <v>1</v>
      </c>
      <c r="Q15" s="49">
        <v>1</v>
      </c>
      <c r="R15" s="49">
        <v>1</v>
      </c>
      <c r="S15" s="49">
        <v>0</v>
      </c>
      <c r="T15" s="49">
        <v>0</v>
      </c>
      <c r="U15" s="49">
        <v>1</v>
      </c>
      <c r="V15" s="49">
        <v>0</v>
      </c>
      <c r="W15" s="49">
        <v>1</v>
      </c>
      <c r="X15" s="49">
        <v>1</v>
      </c>
      <c r="Y15" s="49">
        <v>1</v>
      </c>
      <c r="Z15" s="49">
        <v>0</v>
      </c>
      <c r="AA15" s="49">
        <v>1</v>
      </c>
      <c r="AB15" s="49">
        <v>0</v>
      </c>
      <c r="AC15" s="49">
        <v>1</v>
      </c>
      <c r="AD15" s="49">
        <v>1</v>
      </c>
      <c r="AE15" s="49">
        <v>0</v>
      </c>
      <c r="AF15" s="49">
        <v>0</v>
      </c>
      <c r="AG15" s="49">
        <v>2</v>
      </c>
      <c r="AH15" s="49">
        <v>0</v>
      </c>
    </row>
    <row r="16" spans="1:34" ht="14.25">
      <c r="A16" s="49" t="s">
        <v>19</v>
      </c>
      <c r="B16" s="49" t="s">
        <v>33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49">
        <v>0</v>
      </c>
      <c r="I16" s="49">
        <v>1</v>
      </c>
      <c r="J16" s="49">
        <v>1</v>
      </c>
      <c r="K16" s="49">
        <v>1</v>
      </c>
      <c r="L16" s="49">
        <v>1</v>
      </c>
      <c r="M16" s="49">
        <v>1</v>
      </c>
      <c r="N16" s="49">
        <v>1</v>
      </c>
      <c r="O16" s="49">
        <v>1</v>
      </c>
      <c r="P16" s="49">
        <v>3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9">
        <v>1</v>
      </c>
      <c r="W16" s="49">
        <v>1</v>
      </c>
      <c r="X16" s="49">
        <v>1</v>
      </c>
      <c r="Y16" s="49">
        <v>1</v>
      </c>
      <c r="Z16" s="49">
        <v>1</v>
      </c>
      <c r="AA16" s="49">
        <v>1</v>
      </c>
      <c r="AB16" s="49">
        <v>1</v>
      </c>
      <c r="AC16" s="49">
        <v>1</v>
      </c>
      <c r="AD16" s="49">
        <v>1</v>
      </c>
      <c r="AE16" s="49">
        <v>1</v>
      </c>
      <c r="AF16" s="49">
        <v>2</v>
      </c>
      <c r="AG16" s="49">
        <v>2</v>
      </c>
      <c r="AH16" s="49">
        <v>4</v>
      </c>
    </row>
    <row r="17" spans="1:34" ht="14.25">
      <c r="A17" s="49" t="s">
        <v>20</v>
      </c>
      <c r="B17" s="49" t="s">
        <v>33</v>
      </c>
      <c r="C17" s="49">
        <v>1</v>
      </c>
      <c r="D17" s="49">
        <v>1</v>
      </c>
      <c r="E17" s="49">
        <v>1</v>
      </c>
      <c r="F17" s="49">
        <v>1</v>
      </c>
      <c r="G17" s="49">
        <v>1</v>
      </c>
      <c r="H17" s="49">
        <v>1</v>
      </c>
      <c r="I17" s="49">
        <v>0</v>
      </c>
      <c r="J17" s="49">
        <v>1</v>
      </c>
      <c r="K17" s="49">
        <v>1</v>
      </c>
      <c r="L17" s="49">
        <v>1</v>
      </c>
      <c r="M17" s="49">
        <v>1</v>
      </c>
      <c r="N17" s="49">
        <v>1</v>
      </c>
      <c r="O17" s="49">
        <v>1</v>
      </c>
      <c r="P17" s="49">
        <v>3</v>
      </c>
      <c r="Q17" s="49">
        <v>1</v>
      </c>
      <c r="R17" s="49">
        <v>1</v>
      </c>
      <c r="S17" s="49">
        <v>0</v>
      </c>
      <c r="T17" s="49">
        <v>0</v>
      </c>
      <c r="U17" s="49">
        <v>1</v>
      </c>
      <c r="V17" s="49">
        <v>0</v>
      </c>
      <c r="W17" s="49">
        <v>1</v>
      </c>
      <c r="X17" s="49">
        <v>0</v>
      </c>
      <c r="Y17" s="49">
        <v>1</v>
      </c>
      <c r="Z17" s="49">
        <v>1</v>
      </c>
      <c r="AA17" s="49">
        <v>1</v>
      </c>
      <c r="AB17" s="49">
        <v>0</v>
      </c>
      <c r="AC17" s="49">
        <v>1</v>
      </c>
      <c r="AD17" s="49">
        <v>1</v>
      </c>
      <c r="AE17" s="49">
        <v>0</v>
      </c>
      <c r="AF17" s="49">
        <v>2</v>
      </c>
      <c r="AG17" s="49">
        <v>3</v>
      </c>
      <c r="AH17" s="49">
        <v>4</v>
      </c>
    </row>
    <row r="18" spans="1:34" ht="14.25">
      <c r="A18" s="49" t="s">
        <v>21</v>
      </c>
      <c r="B18" s="49" t="s">
        <v>32</v>
      </c>
      <c r="C18" s="49">
        <v>1</v>
      </c>
      <c r="D18" s="49">
        <v>0</v>
      </c>
      <c r="E18" s="49">
        <v>1</v>
      </c>
      <c r="F18" s="49">
        <v>1</v>
      </c>
      <c r="G18" s="49">
        <v>0</v>
      </c>
      <c r="H18" s="49">
        <v>1</v>
      </c>
      <c r="I18" s="49">
        <v>1</v>
      </c>
      <c r="J18" s="49">
        <v>1</v>
      </c>
      <c r="K18" s="49">
        <v>0</v>
      </c>
      <c r="L18" s="49">
        <v>1</v>
      </c>
      <c r="M18" s="49">
        <v>1</v>
      </c>
      <c r="N18" s="49">
        <v>0</v>
      </c>
      <c r="O18" s="49">
        <v>0</v>
      </c>
      <c r="P18" s="49">
        <v>1</v>
      </c>
      <c r="Q18" s="49">
        <v>1</v>
      </c>
      <c r="R18" s="49">
        <v>1</v>
      </c>
      <c r="S18" s="49">
        <v>1</v>
      </c>
      <c r="T18" s="49">
        <v>0</v>
      </c>
      <c r="U18" s="49">
        <v>1</v>
      </c>
      <c r="V18" s="49">
        <v>0</v>
      </c>
      <c r="W18" s="49">
        <v>0</v>
      </c>
      <c r="X18" s="49">
        <v>0</v>
      </c>
      <c r="Y18" s="49">
        <v>1</v>
      </c>
      <c r="Z18" s="49">
        <v>1</v>
      </c>
      <c r="AA18" s="49">
        <v>0</v>
      </c>
      <c r="AB18" s="49">
        <v>1</v>
      </c>
      <c r="AC18" s="49">
        <v>1</v>
      </c>
      <c r="AD18" s="49">
        <v>1</v>
      </c>
      <c r="AE18" s="49">
        <v>0</v>
      </c>
      <c r="AF18" s="49">
        <v>0</v>
      </c>
      <c r="AG18" s="49">
        <v>1</v>
      </c>
      <c r="AH18" s="49">
        <v>0</v>
      </c>
    </row>
    <row r="19" spans="1:34" ht="14.25">
      <c r="A19" s="49" t="s">
        <v>22</v>
      </c>
      <c r="B19" s="49" t="s">
        <v>33</v>
      </c>
      <c r="C19" s="49">
        <v>1</v>
      </c>
      <c r="D19" s="49">
        <v>1</v>
      </c>
      <c r="E19" s="49">
        <v>1</v>
      </c>
      <c r="F19" s="49">
        <v>1</v>
      </c>
      <c r="G19" s="49">
        <v>1</v>
      </c>
      <c r="H19" s="49">
        <v>0</v>
      </c>
      <c r="I19" s="49">
        <v>0</v>
      </c>
      <c r="J19" s="49">
        <v>1</v>
      </c>
      <c r="K19" s="49">
        <v>1</v>
      </c>
      <c r="L19" s="49">
        <v>1</v>
      </c>
      <c r="M19" s="49">
        <v>1</v>
      </c>
      <c r="N19" s="49">
        <v>1</v>
      </c>
      <c r="O19" s="49">
        <v>1</v>
      </c>
      <c r="P19" s="49">
        <v>3</v>
      </c>
      <c r="Q19" s="49">
        <v>1</v>
      </c>
      <c r="R19" s="49">
        <v>1</v>
      </c>
      <c r="S19" s="49">
        <v>0</v>
      </c>
      <c r="T19" s="49">
        <v>1</v>
      </c>
      <c r="U19" s="49">
        <v>1</v>
      </c>
      <c r="V19" s="49">
        <v>0</v>
      </c>
      <c r="W19" s="49">
        <v>1</v>
      </c>
      <c r="X19" s="49">
        <v>0</v>
      </c>
      <c r="Y19" s="49">
        <v>1</v>
      </c>
      <c r="Z19" s="49">
        <v>1</v>
      </c>
      <c r="AA19" s="49">
        <v>1</v>
      </c>
      <c r="AB19" s="49">
        <v>1</v>
      </c>
      <c r="AC19" s="49">
        <v>0</v>
      </c>
      <c r="AD19" s="49">
        <v>0</v>
      </c>
      <c r="AE19" s="49">
        <v>0</v>
      </c>
      <c r="AF19" s="49">
        <v>1</v>
      </c>
      <c r="AG19" s="49">
        <v>3</v>
      </c>
      <c r="AH19" s="49">
        <v>0</v>
      </c>
    </row>
    <row r="20" spans="1:34" ht="14.25">
      <c r="A20" s="49" t="s">
        <v>23</v>
      </c>
      <c r="B20" s="49" t="s">
        <v>32</v>
      </c>
      <c r="C20" s="49">
        <v>1</v>
      </c>
      <c r="D20" s="49">
        <v>1</v>
      </c>
      <c r="E20" s="49">
        <v>1</v>
      </c>
      <c r="F20" s="49">
        <v>1</v>
      </c>
      <c r="G20" s="49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2</v>
      </c>
      <c r="P20" s="49">
        <v>3</v>
      </c>
      <c r="Q20" s="49">
        <v>1</v>
      </c>
      <c r="R20" s="49">
        <v>1</v>
      </c>
      <c r="S20" s="49">
        <v>1</v>
      </c>
      <c r="T20" s="49">
        <v>1</v>
      </c>
      <c r="U20" s="49">
        <v>1</v>
      </c>
      <c r="V20" s="49">
        <v>0</v>
      </c>
      <c r="W20" s="49">
        <v>1</v>
      </c>
      <c r="X20" s="49">
        <v>1</v>
      </c>
      <c r="Y20" s="49">
        <v>1</v>
      </c>
      <c r="Z20" s="49">
        <v>1</v>
      </c>
      <c r="AA20" s="49">
        <v>1</v>
      </c>
      <c r="AB20" s="49">
        <v>0</v>
      </c>
      <c r="AC20" s="49">
        <v>1</v>
      </c>
      <c r="AD20" s="49">
        <v>1</v>
      </c>
      <c r="AE20" s="49">
        <v>1</v>
      </c>
      <c r="AF20" s="49">
        <v>1</v>
      </c>
      <c r="AG20" s="49">
        <v>2</v>
      </c>
      <c r="AH20" s="49">
        <v>4</v>
      </c>
    </row>
    <row r="21" spans="1:34" ht="14.25">
      <c r="A21" s="49" t="s">
        <v>24</v>
      </c>
      <c r="B21" s="49" t="s">
        <v>33</v>
      </c>
      <c r="C21" s="49">
        <v>1</v>
      </c>
      <c r="D21" s="49">
        <v>1</v>
      </c>
      <c r="E21" s="49">
        <v>0</v>
      </c>
      <c r="F21" s="49">
        <v>1</v>
      </c>
      <c r="G21" s="49">
        <v>1</v>
      </c>
      <c r="H21" s="49">
        <v>0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0</v>
      </c>
      <c r="O21" s="49">
        <v>1</v>
      </c>
      <c r="P21" s="49">
        <v>2</v>
      </c>
      <c r="Q21" s="49">
        <v>1</v>
      </c>
      <c r="R21" s="49">
        <v>1</v>
      </c>
      <c r="S21" s="49">
        <v>0</v>
      </c>
      <c r="T21" s="49">
        <v>0</v>
      </c>
      <c r="U21" s="49">
        <v>0</v>
      </c>
      <c r="V21" s="49">
        <v>0</v>
      </c>
      <c r="W21" s="49">
        <v>1</v>
      </c>
      <c r="X21" s="49">
        <v>1</v>
      </c>
      <c r="Y21" s="49">
        <v>1</v>
      </c>
      <c r="Z21" s="49">
        <v>1</v>
      </c>
      <c r="AA21" s="49">
        <v>0</v>
      </c>
      <c r="AB21" s="49">
        <v>1</v>
      </c>
      <c r="AC21" s="49">
        <v>0</v>
      </c>
      <c r="AD21" s="49">
        <v>1</v>
      </c>
      <c r="AE21" s="49">
        <v>1</v>
      </c>
      <c r="AF21" s="49">
        <v>0</v>
      </c>
      <c r="AG21" s="49">
        <v>0</v>
      </c>
      <c r="AH21" s="49">
        <v>0</v>
      </c>
    </row>
    <row r="22" spans="1:34" ht="14.25">
      <c r="A22" s="49" t="s">
        <v>25</v>
      </c>
      <c r="B22" s="49" t="s">
        <v>33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49">
        <v>1</v>
      </c>
      <c r="I22" s="49">
        <v>0</v>
      </c>
      <c r="J22" s="49">
        <v>1</v>
      </c>
      <c r="K22" s="49">
        <v>1</v>
      </c>
      <c r="L22" s="49">
        <v>0</v>
      </c>
      <c r="M22" s="49">
        <v>1</v>
      </c>
      <c r="N22" s="49">
        <v>0</v>
      </c>
      <c r="O22" s="49">
        <v>0</v>
      </c>
      <c r="P22" s="49">
        <v>2</v>
      </c>
      <c r="Q22" s="49">
        <v>1</v>
      </c>
      <c r="R22" s="49">
        <v>1</v>
      </c>
      <c r="S22" s="49">
        <v>1</v>
      </c>
      <c r="T22" s="49">
        <v>1</v>
      </c>
      <c r="U22" s="49">
        <v>1</v>
      </c>
      <c r="V22" s="49">
        <v>1</v>
      </c>
      <c r="W22" s="49">
        <v>1</v>
      </c>
      <c r="X22" s="49">
        <v>0</v>
      </c>
      <c r="Y22" s="49">
        <v>1</v>
      </c>
      <c r="Z22" s="49">
        <v>1</v>
      </c>
      <c r="AA22" s="49">
        <v>1</v>
      </c>
      <c r="AB22" s="49">
        <v>1</v>
      </c>
      <c r="AC22" s="49">
        <v>1</v>
      </c>
      <c r="AD22" s="49">
        <v>0</v>
      </c>
      <c r="AE22" s="49">
        <v>1</v>
      </c>
      <c r="AF22" s="49">
        <v>0</v>
      </c>
      <c r="AG22" s="49">
        <v>3</v>
      </c>
      <c r="AH22" s="49">
        <v>3</v>
      </c>
    </row>
    <row r="23" spans="1:34" ht="14.25">
      <c r="A23" s="49" t="s">
        <v>26</v>
      </c>
      <c r="B23" s="49" t="s">
        <v>33</v>
      </c>
      <c r="C23" s="49">
        <v>1</v>
      </c>
      <c r="D23" s="49">
        <v>1</v>
      </c>
      <c r="E23" s="49">
        <v>1</v>
      </c>
      <c r="F23" s="49">
        <v>1</v>
      </c>
      <c r="G23" s="49">
        <v>1</v>
      </c>
      <c r="H23" s="49">
        <v>1</v>
      </c>
      <c r="I23" s="49">
        <v>0</v>
      </c>
      <c r="J23" s="49">
        <v>1</v>
      </c>
      <c r="K23" s="49">
        <v>1</v>
      </c>
      <c r="L23" s="49">
        <v>0</v>
      </c>
      <c r="M23" s="49">
        <v>1</v>
      </c>
      <c r="N23" s="49">
        <v>1</v>
      </c>
      <c r="O23" s="49">
        <v>0</v>
      </c>
      <c r="P23" s="49">
        <v>3</v>
      </c>
      <c r="Q23" s="49">
        <v>1</v>
      </c>
      <c r="R23" s="49">
        <v>1</v>
      </c>
      <c r="S23" s="49">
        <v>1</v>
      </c>
      <c r="T23" s="49">
        <v>1</v>
      </c>
      <c r="U23" s="49">
        <v>1</v>
      </c>
      <c r="V23" s="49">
        <v>1</v>
      </c>
      <c r="W23" s="49">
        <v>1</v>
      </c>
      <c r="X23" s="49">
        <v>0</v>
      </c>
      <c r="Y23" s="49">
        <v>1</v>
      </c>
      <c r="Z23" s="49">
        <v>0</v>
      </c>
      <c r="AA23" s="49">
        <v>1</v>
      </c>
      <c r="AB23" s="49">
        <v>1</v>
      </c>
      <c r="AC23" s="49">
        <v>1</v>
      </c>
      <c r="AD23" s="49">
        <v>1</v>
      </c>
      <c r="AE23" s="49">
        <v>1</v>
      </c>
      <c r="AF23" s="49">
        <v>1</v>
      </c>
      <c r="AG23" s="49">
        <v>3</v>
      </c>
      <c r="AH23" s="49">
        <v>4</v>
      </c>
    </row>
    <row r="24" spans="1:34" ht="14.25">
      <c r="A24" s="49" t="s">
        <v>27</v>
      </c>
      <c r="B24" s="49" t="s">
        <v>32</v>
      </c>
      <c r="C24" s="49">
        <v>1</v>
      </c>
      <c r="D24" s="49">
        <v>1</v>
      </c>
      <c r="E24" s="49">
        <v>0</v>
      </c>
      <c r="F24" s="49">
        <v>1</v>
      </c>
      <c r="G24" s="49">
        <v>1</v>
      </c>
      <c r="H24" s="49">
        <v>0</v>
      </c>
      <c r="I24" s="49">
        <v>0</v>
      </c>
      <c r="J24" s="49">
        <v>1</v>
      </c>
      <c r="K24" s="49">
        <v>1</v>
      </c>
      <c r="L24" s="49">
        <v>0</v>
      </c>
      <c r="M24" s="49">
        <v>1</v>
      </c>
      <c r="N24" s="49">
        <v>1</v>
      </c>
      <c r="O24" s="49">
        <v>1</v>
      </c>
      <c r="P24" s="49">
        <v>1</v>
      </c>
      <c r="Q24" s="49">
        <v>1</v>
      </c>
      <c r="R24" s="49">
        <v>1</v>
      </c>
      <c r="S24" s="49">
        <v>0</v>
      </c>
      <c r="T24" s="49">
        <v>0</v>
      </c>
      <c r="U24" s="49">
        <v>1</v>
      </c>
      <c r="V24" s="49">
        <v>0</v>
      </c>
      <c r="W24" s="49">
        <v>1</v>
      </c>
      <c r="X24" s="49">
        <v>1</v>
      </c>
      <c r="Y24" s="49">
        <v>1</v>
      </c>
      <c r="Z24" s="49">
        <v>1</v>
      </c>
      <c r="AA24" s="49">
        <v>1</v>
      </c>
      <c r="AB24" s="49">
        <v>1</v>
      </c>
      <c r="AC24" s="49">
        <v>1</v>
      </c>
      <c r="AD24" s="49">
        <v>1</v>
      </c>
      <c r="AE24" s="49">
        <v>0</v>
      </c>
      <c r="AF24" s="49">
        <v>2</v>
      </c>
      <c r="AG24" s="49">
        <v>1</v>
      </c>
      <c r="AH24" s="49">
        <v>4</v>
      </c>
    </row>
    <row r="25" spans="1:34" ht="14.25">
      <c r="A25" s="49" t="s">
        <v>28</v>
      </c>
      <c r="B25" s="49" t="s">
        <v>33</v>
      </c>
      <c r="C25" s="49">
        <v>1</v>
      </c>
      <c r="D25" s="49">
        <v>1</v>
      </c>
      <c r="E25" s="49">
        <v>1</v>
      </c>
      <c r="F25" s="49">
        <v>1</v>
      </c>
      <c r="G25" s="49">
        <v>1</v>
      </c>
      <c r="H25" s="49">
        <v>1</v>
      </c>
      <c r="I25" s="49">
        <v>0</v>
      </c>
      <c r="J25" s="49">
        <v>1</v>
      </c>
      <c r="K25" s="49">
        <v>1</v>
      </c>
      <c r="L25" s="49">
        <v>1</v>
      </c>
      <c r="M25" s="49">
        <v>1</v>
      </c>
      <c r="N25" s="49">
        <v>0</v>
      </c>
      <c r="O25" s="49">
        <v>2</v>
      </c>
      <c r="P25" s="49">
        <v>2</v>
      </c>
      <c r="Q25" s="49">
        <v>1</v>
      </c>
      <c r="R25" s="49">
        <v>1</v>
      </c>
      <c r="S25" s="49">
        <v>0</v>
      </c>
      <c r="T25" s="49">
        <v>1</v>
      </c>
      <c r="U25" s="49">
        <v>1</v>
      </c>
      <c r="V25" s="49">
        <v>0</v>
      </c>
      <c r="W25" s="49">
        <v>1</v>
      </c>
      <c r="X25" s="49">
        <v>0</v>
      </c>
      <c r="Y25" s="49">
        <v>1</v>
      </c>
      <c r="Z25" s="49">
        <v>1</v>
      </c>
      <c r="AA25" s="49">
        <v>1</v>
      </c>
      <c r="AB25" s="49">
        <v>0</v>
      </c>
      <c r="AC25" s="49">
        <v>1</v>
      </c>
      <c r="AD25" s="49">
        <v>1</v>
      </c>
      <c r="AE25" s="49">
        <v>0</v>
      </c>
      <c r="AF25" s="49">
        <v>1</v>
      </c>
      <c r="AG25" s="49">
        <v>0</v>
      </c>
      <c r="AH25" s="49">
        <v>0</v>
      </c>
    </row>
    <row r="26" spans="1:34" ht="14.25">
      <c r="A26" s="49" t="s">
        <v>179</v>
      </c>
      <c r="B26" s="49" t="s">
        <v>32</v>
      </c>
      <c r="C26" s="49">
        <v>1</v>
      </c>
      <c r="D26" s="49">
        <v>1</v>
      </c>
      <c r="E26" s="49">
        <v>1</v>
      </c>
      <c r="F26" s="49">
        <v>0</v>
      </c>
      <c r="G26" s="49">
        <v>1</v>
      </c>
      <c r="H26" s="49">
        <v>1</v>
      </c>
      <c r="I26" s="49">
        <v>0</v>
      </c>
      <c r="J26" s="49">
        <v>1</v>
      </c>
      <c r="K26" s="49">
        <v>1</v>
      </c>
      <c r="L26" s="49">
        <v>0</v>
      </c>
      <c r="M26" s="49">
        <v>1</v>
      </c>
      <c r="N26" s="49">
        <v>0</v>
      </c>
      <c r="O26" s="49">
        <v>2</v>
      </c>
      <c r="P26" s="49">
        <v>3</v>
      </c>
      <c r="Q26" s="49">
        <v>1</v>
      </c>
      <c r="R26" s="49">
        <v>1</v>
      </c>
      <c r="S26" s="49">
        <v>0</v>
      </c>
      <c r="T26" s="49">
        <v>0</v>
      </c>
      <c r="U26" s="49">
        <v>1</v>
      </c>
      <c r="V26" s="49">
        <v>0</v>
      </c>
      <c r="W26" s="49">
        <v>1</v>
      </c>
      <c r="X26" s="49">
        <v>1</v>
      </c>
      <c r="Y26" s="49">
        <v>1</v>
      </c>
      <c r="Z26" s="49">
        <v>1</v>
      </c>
      <c r="AA26" s="49">
        <v>1</v>
      </c>
      <c r="AB26" s="49">
        <v>1</v>
      </c>
      <c r="AC26" s="49">
        <v>0</v>
      </c>
      <c r="AD26" s="49">
        <v>1</v>
      </c>
      <c r="AE26" s="49">
        <v>1</v>
      </c>
      <c r="AF26" s="49">
        <v>2</v>
      </c>
      <c r="AG26" s="49">
        <v>3</v>
      </c>
      <c r="AH26" s="49">
        <v>4</v>
      </c>
    </row>
    <row r="27" spans="1:34" ht="14.25">
      <c r="A27" s="49" t="s">
        <v>136</v>
      </c>
      <c r="B27" s="49" t="s">
        <v>32</v>
      </c>
      <c r="C27" s="49">
        <v>1</v>
      </c>
      <c r="D27" s="49">
        <v>1</v>
      </c>
      <c r="E27" s="49">
        <v>1</v>
      </c>
      <c r="F27" s="49">
        <v>1</v>
      </c>
      <c r="G27" s="49">
        <v>1</v>
      </c>
      <c r="H27" s="49">
        <v>1</v>
      </c>
      <c r="I27" s="49">
        <v>1</v>
      </c>
      <c r="J27" s="49">
        <v>1</v>
      </c>
      <c r="K27" s="49">
        <v>1</v>
      </c>
      <c r="L27" s="49">
        <v>1</v>
      </c>
      <c r="M27" s="49">
        <v>1</v>
      </c>
      <c r="N27" s="49">
        <v>1</v>
      </c>
      <c r="O27" s="49">
        <v>2</v>
      </c>
      <c r="P27" s="49">
        <v>3</v>
      </c>
      <c r="Q27" s="49">
        <v>1</v>
      </c>
      <c r="R27" s="49">
        <v>1</v>
      </c>
      <c r="S27" s="49">
        <v>1</v>
      </c>
      <c r="T27" s="49">
        <v>1</v>
      </c>
      <c r="U27" s="49">
        <v>1</v>
      </c>
      <c r="V27" s="49">
        <v>0</v>
      </c>
      <c r="W27" s="49">
        <v>1</v>
      </c>
      <c r="X27" s="49">
        <v>1</v>
      </c>
      <c r="Y27" s="49">
        <v>1</v>
      </c>
      <c r="Z27" s="49">
        <v>1</v>
      </c>
      <c r="AA27" s="49">
        <v>1</v>
      </c>
      <c r="AB27" s="49">
        <v>1</v>
      </c>
      <c r="AC27" s="49">
        <v>1</v>
      </c>
      <c r="AD27" s="49">
        <v>1</v>
      </c>
      <c r="AE27" s="49">
        <v>1</v>
      </c>
      <c r="AF27" s="49">
        <v>2</v>
      </c>
      <c r="AG27" s="49">
        <v>3</v>
      </c>
      <c r="AH27" s="49">
        <v>4</v>
      </c>
    </row>
    <row r="28" spans="1:34" ht="14.25">
      <c r="A28" s="49" t="s">
        <v>137</v>
      </c>
      <c r="B28" s="49" t="s">
        <v>33</v>
      </c>
      <c r="C28" s="49">
        <v>1</v>
      </c>
      <c r="D28" s="49">
        <v>1</v>
      </c>
      <c r="E28" s="49">
        <v>1</v>
      </c>
      <c r="F28" s="49">
        <v>1</v>
      </c>
      <c r="G28" s="49">
        <v>0</v>
      </c>
      <c r="H28" s="49">
        <v>0</v>
      </c>
      <c r="I28" s="49">
        <v>0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2</v>
      </c>
      <c r="P28" s="49">
        <v>3</v>
      </c>
      <c r="Q28" s="49">
        <v>1</v>
      </c>
      <c r="R28" s="49">
        <v>1</v>
      </c>
      <c r="S28" s="49">
        <v>0</v>
      </c>
      <c r="T28" s="49">
        <v>1</v>
      </c>
      <c r="U28" s="49">
        <v>0</v>
      </c>
      <c r="V28" s="49">
        <v>0</v>
      </c>
      <c r="W28" s="49">
        <v>1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1</v>
      </c>
      <c r="AE28" s="49">
        <v>0</v>
      </c>
      <c r="AF28" s="49">
        <v>1</v>
      </c>
      <c r="AG28" s="49">
        <v>0</v>
      </c>
      <c r="AH28" s="49">
        <v>0</v>
      </c>
    </row>
    <row r="29" spans="1:34" ht="14.25">
      <c r="A29" s="49" t="s">
        <v>138</v>
      </c>
      <c r="B29" s="49" t="s">
        <v>33</v>
      </c>
      <c r="C29" s="49">
        <v>1</v>
      </c>
      <c r="D29" s="49">
        <v>1</v>
      </c>
      <c r="E29" s="49">
        <v>1</v>
      </c>
      <c r="F29" s="49">
        <v>1</v>
      </c>
      <c r="G29" s="49">
        <v>1</v>
      </c>
      <c r="H29" s="49">
        <v>1</v>
      </c>
      <c r="I29" s="49">
        <v>1</v>
      </c>
      <c r="J29" s="49">
        <v>1</v>
      </c>
      <c r="K29" s="49">
        <v>1</v>
      </c>
      <c r="L29" s="49">
        <v>1</v>
      </c>
      <c r="M29" s="49">
        <v>1</v>
      </c>
      <c r="N29" s="49">
        <v>0</v>
      </c>
      <c r="O29" s="49">
        <v>2</v>
      </c>
      <c r="P29" s="49">
        <v>3</v>
      </c>
      <c r="Q29" s="49">
        <v>1</v>
      </c>
      <c r="R29" s="49">
        <v>1</v>
      </c>
      <c r="S29" s="49">
        <v>1</v>
      </c>
      <c r="T29" s="49">
        <v>1</v>
      </c>
      <c r="U29" s="49">
        <v>1</v>
      </c>
      <c r="V29" s="49">
        <v>1</v>
      </c>
      <c r="W29" s="49">
        <v>1</v>
      </c>
      <c r="X29" s="49">
        <v>1</v>
      </c>
      <c r="Y29" s="49">
        <v>1</v>
      </c>
      <c r="Z29" s="49">
        <v>1</v>
      </c>
      <c r="AA29" s="49">
        <v>1</v>
      </c>
      <c r="AB29" s="49">
        <v>1</v>
      </c>
      <c r="AC29" s="49">
        <v>1</v>
      </c>
      <c r="AD29" s="49">
        <v>1</v>
      </c>
      <c r="AE29" s="49">
        <v>1</v>
      </c>
      <c r="AF29" s="49">
        <v>2</v>
      </c>
      <c r="AG29" s="49">
        <v>3</v>
      </c>
      <c r="AH29" s="49">
        <v>4</v>
      </c>
    </row>
    <row r="30" spans="1:34" ht="14.25">
      <c r="A30" s="49" t="s">
        <v>139</v>
      </c>
      <c r="B30" s="49" t="s">
        <v>33</v>
      </c>
      <c r="C30" s="49">
        <v>1</v>
      </c>
      <c r="D30" s="49">
        <v>1</v>
      </c>
      <c r="E30" s="49">
        <v>1</v>
      </c>
      <c r="F30" s="49">
        <v>0</v>
      </c>
      <c r="G30" s="49">
        <v>1</v>
      </c>
      <c r="H30" s="49">
        <v>1</v>
      </c>
      <c r="I30" s="49">
        <v>1</v>
      </c>
      <c r="J30" s="49">
        <v>1</v>
      </c>
      <c r="K30" s="49">
        <v>1</v>
      </c>
      <c r="L30" s="49">
        <v>0</v>
      </c>
      <c r="M30" s="49">
        <v>1</v>
      </c>
      <c r="N30" s="49">
        <v>1</v>
      </c>
      <c r="O30" s="49">
        <v>1</v>
      </c>
      <c r="P30" s="49">
        <v>3</v>
      </c>
      <c r="Q30" s="49">
        <v>1</v>
      </c>
      <c r="R30" s="49">
        <v>1</v>
      </c>
      <c r="S30" s="49">
        <v>0</v>
      </c>
      <c r="T30" s="49">
        <v>1</v>
      </c>
      <c r="U30" s="49">
        <v>0</v>
      </c>
      <c r="V30" s="49">
        <v>0</v>
      </c>
      <c r="W30" s="49">
        <v>1</v>
      </c>
      <c r="X30" s="49">
        <v>1</v>
      </c>
      <c r="Y30" s="49">
        <v>1</v>
      </c>
      <c r="Z30" s="49">
        <v>0</v>
      </c>
      <c r="AA30" s="49">
        <v>0</v>
      </c>
      <c r="AB30" s="49">
        <v>1</v>
      </c>
      <c r="AC30" s="49">
        <v>1</v>
      </c>
      <c r="AD30" s="49">
        <v>0</v>
      </c>
      <c r="AE30" s="49">
        <v>0</v>
      </c>
      <c r="AF30" s="49">
        <v>2</v>
      </c>
      <c r="AG30" s="49">
        <v>0</v>
      </c>
      <c r="AH30" s="49">
        <v>0</v>
      </c>
    </row>
    <row r="31" spans="1:34" ht="14.25">
      <c r="A31" s="49" t="s">
        <v>140</v>
      </c>
      <c r="B31" s="49" t="s">
        <v>33</v>
      </c>
      <c r="C31" s="49">
        <v>1</v>
      </c>
      <c r="D31" s="49">
        <v>1</v>
      </c>
      <c r="E31" s="49">
        <v>0</v>
      </c>
      <c r="F31" s="49">
        <v>1</v>
      </c>
      <c r="G31" s="49">
        <v>1</v>
      </c>
      <c r="H31" s="49">
        <v>1</v>
      </c>
      <c r="I31" s="49">
        <v>0</v>
      </c>
      <c r="J31" s="49">
        <v>1</v>
      </c>
      <c r="K31" s="49">
        <v>0</v>
      </c>
      <c r="L31" s="49">
        <v>1</v>
      </c>
      <c r="M31" s="49">
        <v>1</v>
      </c>
      <c r="N31" s="49">
        <v>0</v>
      </c>
      <c r="O31" s="49">
        <v>1</v>
      </c>
      <c r="P31" s="49">
        <v>3</v>
      </c>
      <c r="Q31" s="49">
        <v>1</v>
      </c>
      <c r="R31" s="49">
        <v>1</v>
      </c>
      <c r="S31" s="49">
        <v>0</v>
      </c>
      <c r="T31" s="49">
        <v>1</v>
      </c>
      <c r="U31" s="49">
        <v>0</v>
      </c>
      <c r="V31" s="49">
        <v>0</v>
      </c>
      <c r="W31" s="49">
        <v>1</v>
      </c>
      <c r="X31" s="49">
        <v>1</v>
      </c>
      <c r="Y31" s="49">
        <v>1</v>
      </c>
      <c r="Z31" s="49">
        <v>0</v>
      </c>
      <c r="AA31" s="49">
        <v>1</v>
      </c>
      <c r="AB31" s="49">
        <v>0</v>
      </c>
      <c r="AC31" s="49">
        <v>0</v>
      </c>
      <c r="AD31" s="49">
        <v>1</v>
      </c>
      <c r="AE31" s="49">
        <v>1</v>
      </c>
      <c r="AF31" s="49">
        <v>1</v>
      </c>
      <c r="AG31" s="49">
        <v>2</v>
      </c>
      <c r="AH31" s="49">
        <v>0</v>
      </c>
    </row>
    <row r="32" spans="1:34" ht="14.25">
      <c r="A32" s="49" t="s">
        <v>141</v>
      </c>
      <c r="B32" s="49" t="s">
        <v>33</v>
      </c>
      <c r="C32" s="49">
        <v>1</v>
      </c>
      <c r="D32" s="49">
        <v>1</v>
      </c>
      <c r="E32" s="49">
        <v>1</v>
      </c>
      <c r="F32" s="49">
        <v>1</v>
      </c>
      <c r="G32" s="49">
        <v>1</v>
      </c>
      <c r="H32" s="49">
        <v>1</v>
      </c>
      <c r="I32" s="49">
        <v>1</v>
      </c>
      <c r="J32" s="49">
        <v>1</v>
      </c>
      <c r="K32" s="49">
        <v>1</v>
      </c>
      <c r="L32" s="49">
        <v>0</v>
      </c>
      <c r="M32" s="49">
        <v>0</v>
      </c>
      <c r="N32" s="49">
        <v>1</v>
      </c>
      <c r="O32" s="49">
        <v>2</v>
      </c>
      <c r="P32" s="49">
        <v>3</v>
      </c>
      <c r="Q32" s="49">
        <v>1</v>
      </c>
      <c r="R32" s="49">
        <v>1</v>
      </c>
      <c r="S32" s="49">
        <v>1</v>
      </c>
      <c r="T32" s="49">
        <v>1</v>
      </c>
      <c r="U32" s="49">
        <v>1</v>
      </c>
      <c r="V32" s="49">
        <v>1</v>
      </c>
      <c r="W32" s="49">
        <v>1</v>
      </c>
      <c r="X32" s="49">
        <v>1</v>
      </c>
      <c r="Y32" s="49">
        <v>1</v>
      </c>
      <c r="Z32" s="49">
        <v>1</v>
      </c>
      <c r="AA32" s="49">
        <v>1</v>
      </c>
      <c r="AB32" s="49">
        <v>1</v>
      </c>
      <c r="AC32" s="49">
        <v>1</v>
      </c>
      <c r="AD32" s="49">
        <v>1</v>
      </c>
      <c r="AE32" s="49">
        <v>1</v>
      </c>
      <c r="AF32" s="49">
        <v>2</v>
      </c>
      <c r="AG32" s="49">
        <v>3</v>
      </c>
      <c r="AH32" s="49">
        <v>4</v>
      </c>
    </row>
    <row r="33" spans="1:34" ht="14.25">
      <c r="A33" s="49" t="s">
        <v>142</v>
      </c>
      <c r="B33" s="49" t="s">
        <v>33</v>
      </c>
      <c r="C33" s="49">
        <v>1</v>
      </c>
      <c r="D33" s="49">
        <v>1</v>
      </c>
      <c r="E33" s="49">
        <v>0</v>
      </c>
      <c r="F33" s="49">
        <v>1</v>
      </c>
      <c r="G33" s="49">
        <v>1</v>
      </c>
      <c r="H33" s="49">
        <v>1</v>
      </c>
      <c r="I33" s="49">
        <v>0</v>
      </c>
      <c r="J33" s="49">
        <v>1</v>
      </c>
      <c r="K33" s="49">
        <v>0</v>
      </c>
      <c r="L33" s="49">
        <v>1</v>
      </c>
      <c r="M33" s="49">
        <v>1</v>
      </c>
      <c r="N33" s="49">
        <v>1</v>
      </c>
      <c r="O33" s="49">
        <v>1</v>
      </c>
      <c r="P33" s="49">
        <v>2</v>
      </c>
      <c r="Q33" s="49">
        <v>1</v>
      </c>
      <c r="R33" s="49">
        <v>1</v>
      </c>
      <c r="S33" s="49">
        <v>1</v>
      </c>
      <c r="T33" s="49">
        <v>0</v>
      </c>
      <c r="U33" s="49">
        <v>1</v>
      </c>
      <c r="V33" s="49">
        <v>1</v>
      </c>
      <c r="W33" s="49">
        <v>1</v>
      </c>
      <c r="X33" s="49">
        <v>1</v>
      </c>
      <c r="Y33" s="49">
        <v>1</v>
      </c>
      <c r="Z33" s="49">
        <v>0</v>
      </c>
      <c r="AA33" s="49">
        <v>1</v>
      </c>
      <c r="AB33" s="49">
        <v>1</v>
      </c>
      <c r="AC33" s="49">
        <v>0</v>
      </c>
      <c r="AD33" s="49">
        <v>1</v>
      </c>
      <c r="AE33" s="49">
        <v>1</v>
      </c>
      <c r="AF33" s="49">
        <v>2</v>
      </c>
      <c r="AG33" s="49">
        <v>2</v>
      </c>
      <c r="AH33" s="49">
        <v>0</v>
      </c>
    </row>
    <row r="34" spans="1:34" ht="14.25">
      <c r="A34" s="49" t="s">
        <v>143</v>
      </c>
      <c r="B34" s="49" t="s">
        <v>32</v>
      </c>
      <c r="C34" s="49">
        <v>1</v>
      </c>
      <c r="D34" s="49">
        <v>1</v>
      </c>
      <c r="E34" s="49">
        <v>1</v>
      </c>
      <c r="F34" s="49">
        <v>1</v>
      </c>
      <c r="G34" s="49">
        <v>0</v>
      </c>
      <c r="H34" s="49">
        <v>1</v>
      </c>
      <c r="I34" s="49">
        <v>1</v>
      </c>
      <c r="J34" s="49">
        <v>1</v>
      </c>
      <c r="K34" s="49">
        <v>1</v>
      </c>
      <c r="L34" s="49">
        <v>1</v>
      </c>
      <c r="M34" s="49">
        <v>1</v>
      </c>
      <c r="N34" s="49">
        <v>1</v>
      </c>
      <c r="O34" s="49">
        <v>2</v>
      </c>
      <c r="P34" s="49">
        <v>2</v>
      </c>
      <c r="Q34" s="49">
        <v>1</v>
      </c>
      <c r="R34" s="49">
        <v>1</v>
      </c>
      <c r="S34" s="49">
        <v>0</v>
      </c>
      <c r="T34" s="49">
        <v>0</v>
      </c>
      <c r="U34" s="49">
        <v>1</v>
      </c>
      <c r="V34" s="49">
        <v>0</v>
      </c>
      <c r="W34" s="49">
        <v>1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0</v>
      </c>
      <c r="AD34" s="49">
        <v>1</v>
      </c>
      <c r="AE34" s="49">
        <v>1</v>
      </c>
      <c r="AF34" s="49">
        <v>1</v>
      </c>
      <c r="AG34" s="49">
        <v>0</v>
      </c>
      <c r="AH34" s="49">
        <v>0</v>
      </c>
    </row>
    <row r="35" spans="1:34" ht="14.25">
      <c r="A35" s="49" t="s">
        <v>144</v>
      </c>
      <c r="B35" s="49" t="s">
        <v>33</v>
      </c>
      <c r="C35" s="49">
        <v>1</v>
      </c>
      <c r="D35" s="49">
        <v>1</v>
      </c>
      <c r="E35" s="49">
        <v>1</v>
      </c>
      <c r="F35" s="49">
        <v>1</v>
      </c>
      <c r="G35" s="49">
        <v>1</v>
      </c>
      <c r="H35" s="49">
        <v>1</v>
      </c>
      <c r="I35" s="49">
        <v>0</v>
      </c>
      <c r="J35" s="49">
        <v>1</v>
      </c>
      <c r="K35" s="49">
        <v>1</v>
      </c>
      <c r="L35" s="49">
        <v>1</v>
      </c>
      <c r="M35" s="49">
        <v>1</v>
      </c>
      <c r="N35" s="49">
        <v>1</v>
      </c>
      <c r="O35" s="49">
        <v>2</v>
      </c>
      <c r="P35" s="49">
        <v>3</v>
      </c>
      <c r="Q35" s="49">
        <v>1</v>
      </c>
      <c r="R35" s="49">
        <v>1</v>
      </c>
      <c r="S35" s="49">
        <v>1</v>
      </c>
      <c r="T35" s="49">
        <v>0</v>
      </c>
      <c r="U35" s="49">
        <v>1</v>
      </c>
      <c r="V35" s="49">
        <v>1</v>
      </c>
      <c r="W35" s="49">
        <v>1</v>
      </c>
      <c r="X35" s="49">
        <v>0</v>
      </c>
      <c r="Y35" s="49">
        <v>1</v>
      </c>
      <c r="Z35" s="49">
        <v>1</v>
      </c>
      <c r="AA35" s="49">
        <v>1</v>
      </c>
      <c r="AB35" s="49">
        <v>1</v>
      </c>
      <c r="AC35" s="49">
        <v>1</v>
      </c>
      <c r="AD35" s="49">
        <v>1</v>
      </c>
      <c r="AE35" s="49">
        <v>1</v>
      </c>
      <c r="AF35" s="49">
        <v>2</v>
      </c>
      <c r="AG35" s="49">
        <v>0</v>
      </c>
      <c r="AH35" s="49">
        <v>0</v>
      </c>
    </row>
    <row r="36" spans="1:34" ht="14.25">
      <c r="A36" s="49" t="s">
        <v>145</v>
      </c>
      <c r="B36" s="49" t="s">
        <v>33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0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2</v>
      </c>
      <c r="Q36" s="49">
        <v>1</v>
      </c>
      <c r="R36" s="49">
        <v>1</v>
      </c>
      <c r="S36" s="49">
        <v>1</v>
      </c>
      <c r="T36" s="49">
        <v>1</v>
      </c>
      <c r="U36" s="49">
        <v>0</v>
      </c>
      <c r="V36" s="49">
        <v>0</v>
      </c>
      <c r="W36" s="49">
        <v>1</v>
      </c>
      <c r="X36" s="49">
        <v>1</v>
      </c>
      <c r="Y36" s="49">
        <v>1</v>
      </c>
      <c r="Z36" s="49">
        <v>1</v>
      </c>
      <c r="AA36" s="49">
        <v>1</v>
      </c>
      <c r="AB36" s="49">
        <v>1</v>
      </c>
      <c r="AC36" s="49">
        <v>1</v>
      </c>
      <c r="AD36" s="49">
        <v>1</v>
      </c>
      <c r="AE36" s="49">
        <v>1</v>
      </c>
      <c r="AF36" s="49">
        <v>1</v>
      </c>
      <c r="AG36" s="49">
        <v>3</v>
      </c>
      <c r="AH36" s="49">
        <v>0</v>
      </c>
    </row>
    <row r="37" spans="1:34" ht="14.25">
      <c r="A37" s="49" t="s">
        <v>146</v>
      </c>
      <c r="B37" s="49" t="s">
        <v>32</v>
      </c>
      <c r="C37" s="49">
        <v>1</v>
      </c>
      <c r="D37" s="49">
        <v>1</v>
      </c>
      <c r="E37" s="49">
        <v>1</v>
      </c>
      <c r="F37" s="49">
        <v>1</v>
      </c>
      <c r="G37" s="49">
        <v>0</v>
      </c>
      <c r="H37" s="49">
        <v>1</v>
      </c>
      <c r="I37" s="49">
        <v>0</v>
      </c>
      <c r="J37" s="49">
        <v>1</v>
      </c>
      <c r="K37" s="49">
        <v>1</v>
      </c>
      <c r="L37" s="49">
        <v>1</v>
      </c>
      <c r="M37" s="49">
        <v>1</v>
      </c>
      <c r="N37" s="49">
        <v>1</v>
      </c>
      <c r="O37" s="49">
        <v>2</v>
      </c>
      <c r="P37" s="49">
        <v>3</v>
      </c>
      <c r="Q37" s="49">
        <v>1</v>
      </c>
      <c r="R37" s="49">
        <v>1</v>
      </c>
      <c r="S37" s="49">
        <v>0</v>
      </c>
      <c r="T37" s="49">
        <v>1</v>
      </c>
      <c r="U37" s="49">
        <v>1</v>
      </c>
      <c r="V37" s="49">
        <v>0</v>
      </c>
      <c r="W37" s="49">
        <v>1</v>
      </c>
      <c r="X37" s="49">
        <v>1</v>
      </c>
      <c r="Y37" s="49">
        <v>1</v>
      </c>
      <c r="Z37" s="49">
        <v>1</v>
      </c>
      <c r="AA37" s="49">
        <v>1</v>
      </c>
      <c r="AB37" s="49">
        <v>1</v>
      </c>
      <c r="AC37" s="49">
        <v>0</v>
      </c>
      <c r="AD37" s="49">
        <v>1</v>
      </c>
      <c r="AE37" s="49">
        <v>1</v>
      </c>
      <c r="AF37" s="49">
        <v>2</v>
      </c>
      <c r="AG37" s="49">
        <v>0</v>
      </c>
      <c r="AH37" s="49">
        <v>0</v>
      </c>
    </row>
    <row r="38" spans="1:34" ht="14.25">
      <c r="A38" s="49" t="s">
        <v>147</v>
      </c>
      <c r="B38" s="49" t="s">
        <v>33</v>
      </c>
      <c r="C38" s="49">
        <v>1</v>
      </c>
      <c r="D38" s="49">
        <v>1</v>
      </c>
      <c r="E38" s="49">
        <v>1</v>
      </c>
      <c r="F38" s="49">
        <v>0</v>
      </c>
      <c r="G38" s="49">
        <v>1</v>
      </c>
      <c r="H38" s="49">
        <v>1</v>
      </c>
      <c r="I38" s="49">
        <v>0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2</v>
      </c>
      <c r="P38" s="49">
        <v>2</v>
      </c>
      <c r="Q38" s="49">
        <v>1</v>
      </c>
      <c r="R38" s="49">
        <v>1</v>
      </c>
      <c r="S38" s="49">
        <v>1</v>
      </c>
      <c r="T38" s="49">
        <v>1</v>
      </c>
      <c r="U38" s="49">
        <v>1</v>
      </c>
      <c r="V38" s="49">
        <v>1</v>
      </c>
      <c r="W38" s="49">
        <v>0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1</v>
      </c>
      <c r="AD38" s="49">
        <v>1</v>
      </c>
      <c r="AE38" s="49">
        <v>0</v>
      </c>
      <c r="AF38" s="49">
        <v>0</v>
      </c>
      <c r="AG38" s="49">
        <v>2</v>
      </c>
      <c r="AH38" s="49">
        <v>0</v>
      </c>
    </row>
    <row r="39" spans="1:34" ht="14.25">
      <c r="A39" s="49" t="s">
        <v>148</v>
      </c>
      <c r="B39" s="49" t="s">
        <v>32</v>
      </c>
      <c r="C39" s="49">
        <v>1</v>
      </c>
      <c r="D39" s="49">
        <v>1</v>
      </c>
      <c r="E39" s="49">
        <v>1</v>
      </c>
      <c r="F39" s="49">
        <v>0</v>
      </c>
      <c r="G39" s="49">
        <v>1</v>
      </c>
      <c r="H39" s="49">
        <v>0</v>
      </c>
      <c r="I39" s="49">
        <v>0</v>
      </c>
      <c r="J39" s="49">
        <v>1</v>
      </c>
      <c r="K39" s="49">
        <v>1</v>
      </c>
      <c r="L39" s="49">
        <v>0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1</v>
      </c>
      <c r="Z39" s="49">
        <v>0</v>
      </c>
      <c r="AA39" s="49">
        <v>0</v>
      </c>
      <c r="AB39" s="49">
        <v>1</v>
      </c>
      <c r="AC39" s="49">
        <v>0</v>
      </c>
      <c r="AD39" s="49">
        <v>0</v>
      </c>
      <c r="AE39" s="49">
        <v>0</v>
      </c>
      <c r="AF39" s="49">
        <v>1</v>
      </c>
      <c r="AG39" s="49">
        <v>0</v>
      </c>
      <c r="AH39" s="49">
        <v>0</v>
      </c>
    </row>
    <row r="40" spans="1:34" ht="14.25">
      <c r="A40" s="49" t="s">
        <v>149</v>
      </c>
      <c r="B40" s="49" t="s">
        <v>32</v>
      </c>
      <c r="C40" s="49">
        <v>1</v>
      </c>
      <c r="D40" s="49">
        <v>1</v>
      </c>
      <c r="E40" s="49">
        <v>1</v>
      </c>
      <c r="F40" s="49">
        <v>1</v>
      </c>
      <c r="G40" s="49">
        <v>0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0</v>
      </c>
      <c r="N40" s="49">
        <v>0</v>
      </c>
      <c r="O40" s="49">
        <v>1</v>
      </c>
      <c r="P40" s="49">
        <v>3</v>
      </c>
      <c r="Q40" s="49">
        <v>1</v>
      </c>
      <c r="R40" s="49">
        <v>1</v>
      </c>
      <c r="S40" s="49">
        <v>1</v>
      </c>
      <c r="T40" s="49">
        <v>1</v>
      </c>
      <c r="U40" s="49">
        <v>0</v>
      </c>
      <c r="V40" s="49">
        <v>0</v>
      </c>
      <c r="W40" s="49">
        <v>1</v>
      </c>
      <c r="X40" s="49">
        <v>0</v>
      </c>
      <c r="Y40" s="49">
        <v>1</v>
      </c>
      <c r="Z40" s="49">
        <v>1</v>
      </c>
      <c r="AA40" s="49">
        <v>0</v>
      </c>
      <c r="AB40" s="49">
        <v>0</v>
      </c>
      <c r="AC40" s="49">
        <v>1</v>
      </c>
      <c r="AD40" s="49">
        <v>1</v>
      </c>
      <c r="AE40" s="49">
        <v>1</v>
      </c>
      <c r="AF40" s="49">
        <v>1</v>
      </c>
      <c r="AG40" s="49">
        <v>0</v>
      </c>
      <c r="AH40" s="49">
        <v>0</v>
      </c>
    </row>
    <row r="41" spans="1:34" ht="14.25">
      <c r="A41" s="49" t="s">
        <v>150</v>
      </c>
      <c r="B41" s="49" t="s">
        <v>33</v>
      </c>
      <c r="C41" s="49">
        <v>1</v>
      </c>
      <c r="D41" s="49">
        <v>1</v>
      </c>
      <c r="E41" s="49">
        <v>0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0</v>
      </c>
      <c r="L41" s="49">
        <v>0</v>
      </c>
      <c r="M41" s="49">
        <v>0</v>
      </c>
      <c r="N41" s="49">
        <v>0</v>
      </c>
      <c r="O41" s="49">
        <v>1</v>
      </c>
      <c r="P41" s="49">
        <v>1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1</v>
      </c>
      <c r="Z41" s="49">
        <v>1</v>
      </c>
      <c r="AA41" s="49">
        <v>0</v>
      </c>
      <c r="AB41" s="49">
        <v>1</v>
      </c>
      <c r="AC41" s="49">
        <v>0</v>
      </c>
      <c r="AD41" s="49">
        <v>0</v>
      </c>
      <c r="AE41" s="49">
        <v>1</v>
      </c>
      <c r="AF41" s="49">
        <v>2</v>
      </c>
      <c r="AG41" s="49">
        <v>0</v>
      </c>
      <c r="AH41" s="49">
        <v>0</v>
      </c>
    </row>
    <row r="42" spans="1:34" ht="14.25">
      <c r="A42" s="49" t="s">
        <v>151</v>
      </c>
      <c r="B42" s="49" t="s">
        <v>32</v>
      </c>
      <c r="C42" s="49">
        <v>1</v>
      </c>
      <c r="D42" s="49">
        <v>1</v>
      </c>
      <c r="E42" s="49">
        <v>1</v>
      </c>
      <c r="F42" s="49">
        <v>1</v>
      </c>
      <c r="G42" s="49">
        <v>0</v>
      </c>
      <c r="H42" s="49">
        <v>1</v>
      </c>
      <c r="I42" s="49">
        <v>0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1</v>
      </c>
      <c r="AD42" s="49">
        <v>1</v>
      </c>
      <c r="AE42" s="49">
        <v>1</v>
      </c>
      <c r="AF42" s="49">
        <v>1</v>
      </c>
      <c r="AG42" s="49">
        <v>0</v>
      </c>
      <c r="AH42" s="49">
        <v>0</v>
      </c>
    </row>
    <row r="43" spans="1:34" ht="14.25">
      <c r="A43" s="49" t="s">
        <v>152</v>
      </c>
      <c r="B43" s="49" t="s">
        <v>33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0</v>
      </c>
      <c r="I43" s="49">
        <v>0</v>
      </c>
      <c r="J43" s="49">
        <v>1</v>
      </c>
      <c r="K43" s="49">
        <v>1</v>
      </c>
      <c r="L43" s="49">
        <v>1</v>
      </c>
      <c r="M43" s="49">
        <v>1</v>
      </c>
      <c r="N43" s="49">
        <v>0</v>
      </c>
      <c r="O43" s="49">
        <v>1</v>
      </c>
      <c r="P43" s="49">
        <v>2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0</v>
      </c>
      <c r="W43" s="49">
        <v>1</v>
      </c>
      <c r="X43" s="49">
        <v>1</v>
      </c>
      <c r="Y43" s="49">
        <v>1</v>
      </c>
      <c r="Z43" s="49">
        <v>1</v>
      </c>
      <c r="AA43" s="49">
        <v>1</v>
      </c>
      <c r="AB43" s="49">
        <v>1</v>
      </c>
      <c r="AC43" s="49">
        <v>1</v>
      </c>
      <c r="AD43" s="49">
        <v>1</v>
      </c>
      <c r="AE43" s="49">
        <v>1</v>
      </c>
      <c r="AF43" s="49">
        <v>1</v>
      </c>
      <c r="AG43" s="49">
        <v>2</v>
      </c>
      <c r="AH43" s="49">
        <v>0</v>
      </c>
    </row>
    <row r="44" spans="1:34" ht="14.25">
      <c r="A44" s="49" t="s">
        <v>153</v>
      </c>
      <c r="B44" s="49" t="s">
        <v>32</v>
      </c>
      <c r="C44" s="49">
        <v>1</v>
      </c>
      <c r="D44" s="49">
        <v>1</v>
      </c>
      <c r="E44" s="49">
        <v>1</v>
      </c>
      <c r="F44" s="49">
        <v>0</v>
      </c>
      <c r="G44" s="49">
        <v>0</v>
      </c>
      <c r="H44" s="49">
        <v>1</v>
      </c>
      <c r="I44" s="49">
        <v>0</v>
      </c>
      <c r="J44" s="49">
        <v>1</v>
      </c>
      <c r="K44" s="49">
        <v>0</v>
      </c>
      <c r="L44" s="49">
        <v>1</v>
      </c>
      <c r="M44" s="49">
        <v>1</v>
      </c>
      <c r="N44" s="49">
        <v>0</v>
      </c>
      <c r="O44" s="49">
        <v>0</v>
      </c>
      <c r="P44" s="49">
        <v>1</v>
      </c>
      <c r="Q44" s="49">
        <v>1</v>
      </c>
      <c r="R44" s="49">
        <v>0</v>
      </c>
      <c r="S44" s="49">
        <v>1</v>
      </c>
      <c r="T44" s="49">
        <v>1</v>
      </c>
      <c r="U44" s="49">
        <v>1</v>
      </c>
      <c r="V44" s="49">
        <v>1</v>
      </c>
      <c r="W44" s="49">
        <v>0</v>
      </c>
      <c r="X44" s="49">
        <v>0</v>
      </c>
      <c r="Y44" s="49">
        <v>1</v>
      </c>
      <c r="Z44" s="49">
        <v>0</v>
      </c>
      <c r="AA44" s="49">
        <v>1</v>
      </c>
      <c r="AB44" s="49">
        <v>0</v>
      </c>
      <c r="AC44" s="49">
        <v>0</v>
      </c>
      <c r="AD44" s="49">
        <v>1</v>
      </c>
      <c r="AE44" s="49">
        <v>0</v>
      </c>
      <c r="AF44" s="49">
        <v>2</v>
      </c>
      <c r="AG44" s="49">
        <v>1</v>
      </c>
      <c r="AH44" s="49">
        <v>0</v>
      </c>
    </row>
    <row r="45" spans="1:34" ht="14.25">
      <c r="A45" s="49" t="s">
        <v>154</v>
      </c>
      <c r="B45" s="49" t="s">
        <v>32</v>
      </c>
      <c r="C45" s="49">
        <v>1</v>
      </c>
      <c r="D45" s="49">
        <v>1</v>
      </c>
      <c r="E45" s="49">
        <v>1</v>
      </c>
      <c r="F45" s="49">
        <v>1</v>
      </c>
      <c r="G45" s="49">
        <v>1</v>
      </c>
      <c r="H45" s="49">
        <v>1</v>
      </c>
      <c r="I45" s="49">
        <v>0</v>
      </c>
      <c r="J45" s="49">
        <v>1</v>
      </c>
      <c r="K45" s="49">
        <v>1</v>
      </c>
      <c r="L45" s="49">
        <v>0</v>
      </c>
      <c r="M45" s="49">
        <v>1</v>
      </c>
      <c r="N45" s="49">
        <v>1</v>
      </c>
      <c r="O45" s="49">
        <v>0</v>
      </c>
      <c r="P45" s="49">
        <v>2</v>
      </c>
      <c r="Q45" s="49">
        <v>1</v>
      </c>
      <c r="R45" s="49">
        <v>1</v>
      </c>
      <c r="S45" s="49">
        <v>1</v>
      </c>
      <c r="T45" s="49">
        <v>0</v>
      </c>
      <c r="U45" s="49">
        <v>0</v>
      </c>
      <c r="V45" s="49">
        <v>0</v>
      </c>
      <c r="W45" s="49">
        <v>1</v>
      </c>
      <c r="X45" s="49">
        <v>0</v>
      </c>
      <c r="Y45" s="49">
        <v>1</v>
      </c>
      <c r="Z45" s="49">
        <v>0</v>
      </c>
      <c r="AA45" s="49">
        <v>0</v>
      </c>
      <c r="AB45" s="49">
        <v>1</v>
      </c>
      <c r="AC45" s="49">
        <v>1</v>
      </c>
      <c r="AD45" s="49">
        <v>1</v>
      </c>
      <c r="AE45" s="49">
        <v>0</v>
      </c>
      <c r="AF45" s="49">
        <v>1</v>
      </c>
      <c r="AG45" s="49">
        <v>0</v>
      </c>
      <c r="AH45" s="49">
        <v>0</v>
      </c>
    </row>
    <row r="46" spans="1:34" ht="14.25">
      <c r="A46" s="49" t="s">
        <v>155</v>
      </c>
      <c r="B46" s="49" t="s">
        <v>32</v>
      </c>
      <c r="C46" s="49">
        <v>1</v>
      </c>
      <c r="D46" s="49">
        <v>1</v>
      </c>
      <c r="E46" s="49">
        <v>0</v>
      </c>
      <c r="F46" s="49">
        <v>0</v>
      </c>
      <c r="G46" s="49">
        <v>1</v>
      </c>
      <c r="H46" s="49">
        <v>1</v>
      </c>
      <c r="I46" s="49">
        <v>0</v>
      </c>
      <c r="J46" s="49">
        <v>1</v>
      </c>
      <c r="K46" s="49">
        <v>1</v>
      </c>
      <c r="L46" s="49">
        <v>1</v>
      </c>
      <c r="M46" s="49">
        <v>1</v>
      </c>
      <c r="N46" s="49">
        <v>0</v>
      </c>
      <c r="O46" s="49">
        <v>0</v>
      </c>
      <c r="P46" s="49">
        <v>2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0</v>
      </c>
      <c r="W46" s="49">
        <v>0</v>
      </c>
      <c r="X46" s="49">
        <v>0</v>
      </c>
      <c r="Y46" s="49">
        <v>0</v>
      </c>
      <c r="Z46" s="49">
        <v>1</v>
      </c>
      <c r="AA46" s="49">
        <v>0</v>
      </c>
      <c r="AB46" s="49">
        <v>0</v>
      </c>
      <c r="AC46" s="49">
        <v>1</v>
      </c>
      <c r="AD46" s="49">
        <v>0</v>
      </c>
      <c r="AE46" s="49">
        <v>1</v>
      </c>
      <c r="AF46" s="49">
        <v>2</v>
      </c>
      <c r="AG46" s="49">
        <v>2</v>
      </c>
      <c r="AH46" s="49">
        <v>0</v>
      </c>
    </row>
    <row r="47" spans="1:34" ht="14.25">
      <c r="A47" s="49" t="s">
        <v>156</v>
      </c>
      <c r="B47" s="49" t="s">
        <v>33</v>
      </c>
      <c r="C47" s="49">
        <v>1</v>
      </c>
      <c r="D47" s="49">
        <v>1</v>
      </c>
      <c r="E47" s="49">
        <v>0</v>
      </c>
      <c r="F47" s="49">
        <v>0</v>
      </c>
      <c r="G47" s="49">
        <v>1</v>
      </c>
      <c r="H47" s="49">
        <v>0</v>
      </c>
      <c r="I47" s="49">
        <v>1</v>
      </c>
      <c r="J47" s="49">
        <v>1</v>
      </c>
      <c r="K47" s="49">
        <v>0</v>
      </c>
      <c r="L47" s="49">
        <v>0</v>
      </c>
      <c r="M47" s="49">
        <v>1</v>
      </c>
      <c r="N47" s="49">
        <v>0</v>
      </c>
      <c r="O47" s="49">
        <v>1</v>
      </c>
      <c r="P47" s="49">
        <v>1</v>
      </c>
      <c r="Q47" s="49">
        <v>1</v>
      </c>
      <c r="R47" s="49">
        <v>0</v>
      </c>
      <c r="S47" s="49">
        <v>0</v>
      </c>
      <c r="T47" s="49">
        <v>1</v>
      </c>
      <c r="U47" s="49">
        <v>1</v>
      </c>
      <c r="V47" s="49">
        <v>0</v>
      </c>
      <c r="W47" s="49">
        <v>0</v>
      </c>
      <c r="X47" s="49">
        <v>0</v>
      </c>
      <c r="Y47" s="49">
        <v>0</v>
      </c>
      <c r="Z47" s="49">
        <v>1</v>
      </c>
      <c r="AA47" s="49">
        <v>0</v>
      </c>
      <c r="AB47" s="49">
        <v>0</v>
      </c>
      <c r="AC47" s="49">
        <v>0</v>
      </c>
      <c r="AD47" s="49">
        <v>1</v>
      </c>
      <c r="AE47" s="49">
        <v>1</v>
      </c>
      <c r="AF47" s="49">
        <v>2</v>
      </c>
      <c r="AG47" s="49">
        <v>1</v>
      </c>
      <c r="AH47" s="49">
        <v>0</v>
      </c>
    </row>
    <row r="48" spans="1:34" ht="14.25">
      <c r="A48" s="49" t="s">
        <v>180</v>
      </c>
      <c r="B48" s="49" t="s">
        <v>33</v>
      </c>
      <c r="C48" s="49">
        <v>1</v>
      </c>
      <c r="D48" s="49">
        <v>1</v>
      </c>
      <c r="E48" s="49">
        <v>0</v>
      </c>
      <c r="F48" s="49">
        <v>1</v>
      </c>
      <c r="G48" s="49">
        <v>1</v>
      </c>
      <c r="H48" s="49">
        <v>1</v>
      </c>
      <c r="I48" s="49">
        <v>0</v>
      </c>
      <c r="J48" s="49">
        <v>1</v>
      </c>
      <c r="K48" s="49">
        <v>0</v>
      </c>
      <c r="L48" s="49">
        <v>0</v>
      </c>
      <c r="M48" s="49">
        <v>1</v>
      </c>
      <c r="N48" s="49">
        <v>0</v>
      </c>
      <c r="O48" s="49">
        <v>0</v>
      </c>
      <c r="P48" s="49">
        <v>3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0</v>
      </c>
      <c r="W48" s="49">
        <v>1</v>
      </c>
      <c r="X48" s="49">
        <v>1</v>
      </c>
      <c r="Y48" s="49">
        <v>1</v>
      </c>
      <c r="Z48" s="49">
        <v>1</v>
      </c>
      <c r="AA48" s="49">
        <v>1</v>
      </c>
      <c r="AB48" s="49">
        <v>1</v>
      </c>
      <c r="AC48" s="49">
        <v>0</v>
      </c>
      <c r="AD48" s="49">
        <v>1</v>
      </c>
      <c r="AE48" s="49">
        <v>1</v>
      </c>
      <c r="AF48" s="49">
        <v>2</v>
      </c>
      <c r="AG48" s="49">
        <v>1</v>
      </c>
      <c r="AH48" s="49">
        <v>4</v>
      </c>
    </row>
    <row r="49" spans="1:34" ht="14.25">
      <c r="A49" s="49" t="s">
        <v>157</v>
      </c>
      <c r="B49" s="49" t="s">
        <v>33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0</v>
      </c>
      <c r="I49" s="49">
        <v>0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2</v>
      </c>
      <c r="Q49" s="49">
        <v>1</v>
      </c>
      <c r="R49" s="49">
        <v>1</v>
      </c>
      <c r="S49" s="49">
        <v>0</v>
      </c>
      <c r="T49" s="49">
        <v>0</v>
      </c>
      <c r="U49" s="49">
        <v>1</v>
      </c>
      <c r="V49" s="49">
        <v>0</v>
      </c>
      <c r="W49" s="49">
        <v>1</v>
      </c>
      <c r="X49" s="49">
        <v>1</v>
      </c>
      <c r="Y49" s="49">
        <v>1</v>
      </c>
      <c r="Z49" s="49">
        <v>1</v>
      </c>
      <c r="AA49" s="49">
        <v>0</v>
      </c>
      <c r="AB49" s="49">
        <v>0</v>
      </c>
      <c r="AC49" s="49">
        <v>0</v>
      </c>
      <c r="AD49" s="49">
        <v>1</v>
      </c>
      <c r="AE49" s="49">
        <v>1</v>
      </c>
      <c r="AF49" s="49">
        <v>1</v>
      </c>
      <c r="AG49" s="49">
        <v>2</v>
      </c>
      <c r="AH49" s="49">
        <v>0</v>
      </c>
    </row>
    <row r="50" spans="1:34" ht="14.25">
      <c r="A50" s="49" t="s">
        <v>158</v>
      </c>
      <c r="B50" s="49" t="s">
        <v>32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2</v>
      </c>
      <c r="P50" s="49">
        <v>3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0</v>
      </c>
      <c r="W50" s="49">
        <v>1</v>
      </c>
      <c r="X50" s="49">
        <v>0</v>
      </c>
      <c r="Y50" s="49">
        <v>1</v>
      </c>
      <c r="Z50" s="49">
        <v>0</v>
      </c>
      <c r="AA50" s="49">
        <v>1</v>
      </c>
      <c r="AB50" s="49">
        <v>1</v>
      </c>
      <c r="AC50" s="49">
        <v>1</v>
      </c>
      <c r="AD50" s="49">
        <v>1</v>
      </c>
      <c r="AE50" s="49">
        <v>1</v>
      </c>
      <c r="AF50" s="49">
        <v>2</v>
      </c>
      <c r="AG50" s="49">
        <v>3</v>
      </c>
      <c r="AH50" s="49">
        <v>4</v>
      </c>
    </row>
    <row r="51" spans="1:34" ht="14.25">
      <c r="A51" s="49" t="s">
        <v>159</v>
      </c>
      <c r="B51" s="49" t="s">
        <v>32</v>
      </c>
      <c r="C51" s="49">
        <v>1</v>
      </c>
      <c r="D51" s="49">
        <v>1</v>
      </c>
      <c r="E51" s="49">
        <v>0</v>
      </c>
      <c r="F51" s="49">
        <v>1</v>
      </c>
      <c r="G51" s="49">
        <v>1</v>
      </c>
      <c r="H51" s="49">
        <v>1</v>
      </c>
      <c r="I51" s="49">
        <v>0</v>
      </c>
      <c r="J51" s="49">
        <v>1</v>
      </c>
      <c r="K51" s="49">
        <v>1</v>
      </c>
      <c r="L51" s="49">
        <v>1</v>
      </c>
      <c r="M51" s="49">
        <v>1</v>
      </c>
      <c r="N51" s="49">
        <v>0</v>
      </c>
      <c r="O51" s="49">
        <v>2</v>
      </c>
      <c r="P51" s="49">
        <v>3</v>
      </c>
      <c r="Q51" s="49">
        <v>1</v>
      </c>
      <c r="R51" s="49">
        <v>1</v>
      </c>
      <c r="S51" s="49">
        <v>1</v>
      </c>
      <c r="T51" s="49">
        <v>1</v>
      </c>
      <c r="U51" s="49">
        <v>1</v>
      </c>
      <c r="V51" s="49">
        <v>1</v>
      </c>
      <c r="W51" s="49">
        <v>1</v>
      </c>
      <c r="X51" s="49">
        <v>1</v>
      </c>
      <c r="Y51" s="49">
        <v>1</v>
      </c>
      <c r="Z51" s="49">
        <v>1</v>
      </c>
      <c r="AA51" s="49">
        <v>1</v>
      </c>
      <c r="AB51" s="49">
        <v>1</v>
      </c>
      <c r="AC51" s="49">
        <v>0</v>
      </c>
      <c r="AD51" s="49">
        <v>0</v>
      </c>
      <c r="AE51" s="49">
        <v>0</v>
      </c>
      <c r="AF51" s="49">
        <v>0</v>
      </c>
      <c r="AG51" s="49">
        <v>2</v>
      </c>
      <c r="AH51" s="49">
        <v>3</v>
      </c>
    </row>
    <row r="52" spans="1:34" ht="14.25">
      <c r="A52" s="49" t="s">
        <v>160</v>
      </c>
      <c r="B52" s="49" t="s">
        <v>33</v>
      </c>
      <c r="C52" s="49">
        <v>1</v>
      </c>
      <c r="D52" s="49">
        <v>1</v>
      </c>
      <c r="E52" s="49">
        <v>1</v>
      </c>
      <c r="F52" s="49">
        <v>1</v>
      </c>
      <c r="G52" s="49">
        <v>1</v>
      </c>
      <c r="H52" s="49">
        <v>1</v>
      </c>
      <c r="I52" s="49">
        <v>1</v>
      </c>
      <c r="J52" s="49">
        <v>1</v>
      </c>
      <c r="K52" s="49">
        <v>1</v>
      </c>
      <c r="L52" s="49">
        <v>0</v>
      </c>
      <c r="M52" s="49">
        <v>0</v>
      </c>
      <c r="N52" s="49">
        <v>1</v>
      </c>
      <c r="O52" s="49">
        <v>2</v>
      </c>
      <c r="P52" s="49">
        <v>3</v>
      </c>
      <c r="Q52" s="49">
        <v>1</v>
      </c>
      <c r="R52" s="49">
        <v>1</v>
      </c>
      <c r="S52" s="49">
        <v>0</v>
      </c>
      <c r="T52" s="49">
        <v>0</v>
      </c>
      <c r="U52" s="49">
        <v>1</v>
      </c>
      <c r="V52" s="49">
        <v>0</v>
      </c>
      <c r="W52" s="49">
        <v>1</v>
      </c>
      <c r="X52" s="49">
        <v>0</v>
      </c>
      <c r="Y52" s="49">
        <v>1</v>
      </c>
      <c r="Z52" s="49">
        <v>0</v>
      </c>
      <c r="AA52" s="49">
        <v>0</v>
      </c>
      <c r="AB52" s="49">
        <v>0</v>
      </c>
      <c r="AC52" s="49">
        <v>0</v>
      </c>
      <c r="AD52" s="49">
        <v>1</v>
      </c>
      <c r="AE52" s="49">
        <v>0</v>
      </c>
      <c r="AF52" s="49">
        <v>1</v>
      </c>
      <c r="AG52" s="49">
        <v>0</v>
      </c>
      <c r="AH52" s="49">
        <v>0</v>
      </c>
    </row>
    <row r="53" spans="1:34" ht="14.25">
      <c r="A53" s="49" t="s">
        <v>161</v>
      </c>
      <c r="B53" s="49" t="s">
        <v>32</v>
      </c>
      <c r="C53" s="49">
        <v>1</v>
      </c>
      <c r="D53" s="49">
        <v>1</v>
      </c>
      <c r="E53" s="49">
        <v>0</v>
      </c>
      <c r="F53" s="49">
        <v>1</v>
      </c>
      <c r="G53" s="49">
        <v>0</v>
      </c>
      <c r="H53" s="49">
        <v>1</v>
      </c>
      <c r="I53" s="49">
        <v>0</v>
      </c>
      <c r="J53" s="49">
        <v>1</v>
      </c>
      <c r="K53" s="49">
        <v>1</v>
      </c>
      <c r="L53" s="49">
        <v>1</v>
      </c>
      <c r="M53" s="49">
        <v>1</v>
      </c>
      <c r="N53" s="49">
        <v>0</v>
      </c>
      <c r="O53" s="49">
        <v>1</v>
      </c>
      <c r="P53" s="49">
        <v>1</v>
      </c>
      <c r="Q53" s="49">
        <v>1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1</v>
      </c>
      <c r="X53" s="49">
        <v>0</v>
      </c>
      <c r="Y53" s="49">
        <v>1</v>
      </c>
      <c r="Z53" s="49">
        <v>1</v>
      </c>
      <c r="AA53" s="49">
        <v>0</v>
      </c>
      <c r="AB53" s="49">
        <v>1</v>
      </c>
      <c r="AC53" s="49">
        <v>0</v>
      </c>
      <c r="AD53" s="49">
        <v>1</v>
      </c>
      <c r="AE53" s="49">
        <v>0</v>
      </c>
      <c r="AF53" s="49">
        <v>2</v>
      </c>
      <c r="AG53" s="49">
        <v>0</v>
      </c>
      <c r="AH53" s="49">
        <v>0</v>
      </c>
    </row>
    <row r="54" spans="1:34" ht="14.25">
      <c r="A54" s="49" t="s">
        <v>162</v>
      </c>
      <c r="B54" s="49" t="s">
        <v>32</v>
      </c>
      <c r="C54" s="49">
        <v>1</v>
      </c>
      <c r="D54" s="49">
        <v>1</v>
      </c>
      <c r="E54" s="49">
        <v>1</v>
      </c>
      <c r="F54" s="49">
        <v>1</v>
      </c>
      <c r="G54" s="49">
        <v>1</v>
      </c>
      <c r="H54" s="49">
        <v>1</v>
      </c>
      <c r="I54" s="49">
        <v>0</v>
      </c>
      <c r="J54" s="49">
        <v>1</v>
      </c>
      <c r="K54" s="49">
        <v>1</v>
      </c>
      <c r="L54" s="49">
        <v>1</v>
      </c>
      <c r="M54" s="49">
        <v>1</v>
      </c>
      <c r="N54" s="49">
        <v>1</v>
      </c>
      <c r="O54" s="49">
        <v>1</v>
      </c>
      <c r="P54" s="49">
        <v>3</v>
      </c>
      <c r="Q54" s="49">
        <v>1</v>
      </c>
      <c r="R54" s="49">
        <v>1</v>
      </c>
      <c r="S54" s="49">
        <v>1</v>
      </c>
      <c r="T54" s="49">
        <v>1</v>
      </c>
      <c r="U54" s="49">
        <v>1</v>
      </c>
      <c r="V54" s="49">
        <v>0</v>
      </c>
      <c r="W54" s="49">
        <v>1</v>
      </c>
      <c r="X54" s="49">
        <v>1</v>
      </c>
      <c r="Y54" s="49">
        <v>1</v>
      </c>
      <c r="Z54" s="49">
        <v>1</v>
      </c>
      <c r="AA54" s="49">
        <v>1</v>
      </c>
      <c r="AB54" s="49">
        <v>1</v>
      </c>
      <c r="AC54" s="49">
        <v>1</v>
      </c>
      <c r="AD54" s="49">
        <v>1</v>
      </c>
      <c r="AE54" s="49">
        <v>1</v>
      </c>
      <c r="AF54" s="49">
        <v>1</v>
      </c>
      <c r="AG54" s="49">
        <v>3</v>
      </c>
      <c r="AH54" s="49">
        <v>4</v>
      </c>
    </row>
    <row r="55" spans="1:34" ht="14.25">
      <c r="A55" s="49" t="s">
        <v>163</v>
      </c>
      <c r="B55" s="49" t="s">
        <v>33</v>
      </c>
      <c r="C55" s="49">
        <v>1</v>
      </c>
      <c r="D55" s="49">
        <v>1</v>
      </c>
      <c r="E55" s="49">
        <v>1</v>
      </c>
      <c r="F55" s="49">
        <v>1</v>
      </c>
      <c r="G55" s="49">
        <v>0</v>
      </c>
      <c r="H55" s="49">
        <v>1</v>
      </c>
      <c r="I55" s="49">
        <v>1</v>
      </c>
      <c r="J55" s="49">
        <v>1</v>
      </c>
      <c r="K55" s="49">
        <v>1</v>
      </c>
      <c r="L55" s="49">
        <v>0</v>
      </c>
      <c r="M55" s="49">
        <v>0</v>
      </c>
      <c r="N55" s="49">
        <v>1</v>
      </c>
      <c r="O55" s="49">
        <v>1</v>
      </c>
      <c r="P55" s="49">
        <v>2</v>
      </c>
      <c r="Q55" s="49">
        <v>1</v>
      </c>
      <c r="R55" s="49">
        <v>1</v>
      </c>
      <c r="S55" s="49">
        <v>1</v>
      </c>
      <c r="T55" s="49">
        <v>1</v>
      </c>
      <c r="U55" s="49">
        <v>1</v>
      </c>
      <c r="V55" s="49">
        <v>0</v>
      </c>
      <c r="W55" s="49">
        <v>1</v>
      </c>
      <c r="X55" s="49">
        <v>1</v>
      </c>
      <c r="Y55" s="49">
        <v>1</v>
      </c>
      <c r="Z55" s="49">
        <v>1</v>
      </c>
      <c r="AA55" s="49">
        <v>1</v>
      </c>
      <c r="AB55" s="49">
        <v>1</v>
      </c>
      <c r="AC55" s="49">
        <v>0</v>
      </c>
      <c r="AD55" s="49">
        <v>1</v>
      </c>
      <c r="AE55" s="49">
        <v>0</v>
      </c>
      <c r="AF55" s="49">
        <v>2</v>
      </c>
      <c r="AG55" s="49">
        <v>2</v>
      </c>
      <c r="AH55" s="49">
        <v>0</v>
      </c>
    </row>
    <row r="56" spans="1:34" ht="14.25">
      <c r="A56" s="49" t="s">
        <v>164</v>
      </c>
      <c r="B56" s="49" t="s">
        <v>33</v>
      </c>
      <c r="C56" s="49">
        <v>1</v>
      </c>
      <c r="D56" s="49">
        <v>1</v>
      </c>
      <c r="E56" s="49">
        <v>1</v>
      </c>
      <c r="F56" s="49">
        <v>0</v>
      </c>
      <c r="G56" s="49">
        <v>0</v>
      </c>
      <c r="H56" s="49">
        <v>0</v>
      </c>
      <c r="I56" s="49">
        <v>1</v>
      </c>
      <c r="J56" s="49">
        <v>1</v>
      </c>
      <c r="K56" s="49">
        <v>0</v>
      </c>
      <c r="L56" s="49">
        <v>0</v>
      </c>
      <c r="M56" s="49">
        <v>1</v>
      </c>
      <c r="N56" s="49">
        <v>0</v>
      </c>
      <c r="O56" s="49">
        <v>1</v>
      </c>
      <c r="P56" s="49">
        <v>1</v>
      </c>
      <c r="Q56" s="49">
        <v>1</v>
      </c>
      <c r="R56" s="49">
        <v>1</v>
      </c>
      <c r="S56" s="49">
        <v>0</v>
      </c>
      <c r="T56" s="49">
        <v>0</v>
      </c>
      <c r="U56" s="49">
        <v>1</v>
      </c>
      <c r="V56" s="49">
        <v>0</v>
      </c>
      <c r="W56" s="49">
        <v>0</v>
      </c>
      <c r="X56" s="49">
        <v>0</v>
      </c>
      <c r="Y56" s="49">
        <v>1</v>
      </c>
      <c r="Z56" s="49">
        <v>0</v>
      </c>
      <c r="AA56" s="49">
        <v>0</v>
      </c>
      <c r="AB56" s="49">
        <v>1</v>
      </c>
      <c r="AC56" s="49">
        <v>0</v>
      </c>
      <c r="AD56" s="49">
        <v>1</v>
      </c>
      <c r="AE56" s="49">
        <v>0</v>
      </c>
      <c r="AF56" s="49">
        <v>0</v>
      </c>
      <c r="AG56" s="49">
        <v>2</v>
      </c>
      <c r="AH56" s="49">
        <v>0</v>
      </c>
    </row>
    <row r="57" spans="1:34" ht="14.25">
      <c r="A57" s="49" t="s">
        <v>165</v>
      </c>
      <c r="B57" s="49" t="s">
        <v>32</v>
      </c>
      <c r="C57" s="49">
        <v>1</v>
      </c>
      <c r="D57" s="49">
        <v>1</v>
      </c>
      <c r="E57" s="49">
        <v>1</v>
      </c>
      <c r="F57" s="49">
        <v>1</v>
      </c>
      <c r="G57" s="49">
        <v>1</v>
      </c>
      <c r="H57" s="49">
        <v>1</v>
      </c>
      <c r="I57" s="49">
        <v>1</v>
      </c>
      <c r="J57" s="49">
        <v>1</v>
      </c>
      <c r="K57" s="49">
        <v>1</v>
      </c>
      <c r="L57" s="49">
        <v>1</v>
      </c>
      <c r="M57" s="49">
        <v>1</v>
      </c>
      <c r="N57" s="49">
        <v>1</v>
      </c>
      <c r="O57" s="49">
        <v>2</v>
      </c>
      <c r="P57" s="49">
        <v>3</v>
      </c>
      <c r="Q57" s="49">
        <v>1</v>
      </c>
      <c r="R57" s="49">
        <v>1</v>
      </c>
      <c r="S57" s="49">
        <v>1</v>
      </c>
      <c r="T57" s="49">
        <v>1</v>
      </c>
      <c r="U57" s="49">
        <v>1</v>
      </c>
      <c r="V57" s="49">
        <v>1</v>
      </c>
      <c r="W57" s="49">
        <v>1</v>
      </c>
      <c r="X57" s="49">
        <v>0</v>
      </c>
      <c r="Y57" s="49">
        <v>1</v>
      </c>
      <c r="Z57" s="49">
        <v>1</v>
      </c>
      <c r="AA57" s="49">
        <v>1</v>
      </c>
      <c r="AB57" s="49">
        <v>1</v>
      </c>
      <c r="AC57" s="49">
        <v>1</v>
      </c>
      <c r="AD57" s="49">
        <v>1</v>
      </c>
      <c r="AE57" s="49">
        <v>1</v>
      </c>
      <c r="AF57" s="49">
        <v>2</v>
      </c>
      <c r="AG57" s="49">
        <v>3</v>
      </c>
      <c r="AH57" s="49">
        <v>4</v>
      </c>
    </row>
    <row r="58" spans="1:34" ht="14.25">
      <c r="A58" s="49" t="s">
        <v>166</v>
      </c>
      <c r="B58" s="49" t="s">
        <v>33</v>
      </c>
      <c r="C58" s="49">
        <v>1</v>
      </c>
      <c r="D58" s="49">
        <v>1</v>
      </c>
      <c r="E58" s="49">
        <v>1</v>
      </c>
      <c r="F58" s="49">
        <v>1</v>
      </c>
      <c r="G58" s="49">
        <v>0</v>
      </c>
      <c r="H58" s="49">
        <v>1</v>
      </c>
      <c r="I58" s="49">
        <v>0</v>
      </c>
      <c r="J58" s="49">
        <v>1</v>
      </c>
      <c r="K58" s="49">
        <v>1</v>
      </c>
      <c r="L58" s="49">
        <v>0</v>
      </c>
      <c r="M58" s="49">
        <v>1</v>
      </c>
      <c r="N58" s="49">
        <v>0</v>
      </c>
      <c r="O58" s="49">
        <v>1</v>
      </c>
      <c r="P58" s="49">
        <v>3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9">
        <v>1</v>
      </c>
      <c r="AB58" s="49">
        <v>1</v>
      </c>
      <c r="AC58" s="49">
        <v>1</v>
      </c>
      <c r="AD58" s="49">
        <v>1</v>
      </c>
      <c r="AE58" s="49">
        <v>1</v>
      </c>
      <c r="AF58" s="49">
        <v>2</v>
      </c>
      <c r="AG58" s="49">
        <v>2</v>
      </c>
      <c r="AH58" s="49">
        <v>4</v>
      </c>
    </row>
    <row r="59" spans="1:34" ht="14.25">
      <c r="A59" s="49" t="s">
        <v>167</v>
      </c>
      <c r="B59" s="49" t="s">
        <v>33</v>
      </c>
      <c r="C59" s="49">
        <v>1</v>
      </c>
      <c r="D59" s="49">
        <v>1</v>
      </c>
      <c r="E59" s="49">
        <v>1</v>
      </c>
      <c r="F59" s="49">
        <v>0</v>
      </c>
      <c r="G59" s="49">
        <v>1</v>
      </c>
      <c r="H59" s="49">
        <v>0</v>
      </c>
      <c r="I59" s="49">
        <v>1</v>
      </c>
      <c r="J59" s="49">
        <v>1</v>
      </c>
      <c r="K59" s="49">
        <v>0</v>
      </c>
      <c r="L59" s="49">
        <v>0</v>
      </c>
      <c r="M59" s="49">
        <v>1</v>
      </c>
      <c r="N59" s="49">
        <v>1</v>
      </c>
      <c r="O59" s="49">
        <v>2</v>
      </c>
      <c r="P59" s="49">
        <v>2</v>
      </c>
      <c r="Q59" s="49">
        <v>1</v>
      </c>
      <c r="R59" s="49">
        <v>0</v>
      </c>
      <c r="S59" s="49">
        <v>1</v>
      </c>
      <c r="T59" s="49">
        <v>0</v>
      </c>
      <c r="U59" s="49">
        <v>1</v>
      </c>
      <c r="V59" s="49">
        <v>0</v>
      </c>
      <c r="W59" s="49">
        <v>0</v>
      </c>
      <c r="X59" s="49">
        <v>0</v>
      </c>
      <c r="Y59" s="49">
        <v>1</v>
      </c>
      <c r="Z59" s="49">
        <v>1</v>
      </c>
      <c r="AA59" s="49">
        <v>1</v>
      </c>
      <c r="AB59" s="49">
        <v>0</v>
      </c>
      <c r="AC59" s="49">
        <v>1</v>
      </c>
      <c r="AD59" s="49">
        <v>1</v>
      </c>
      <c r="AE59" s="49">
        <v>0</v>
      </c>
      <c r="AF59" s="49">
        <v>0</v>
      </c>
      <c r="AG59" s="49">
        <v>0</v>
      </c>
      <c r="AH59" s="49">
        <v>0</v>
      </c>
    </row>
    <row r="60" spans="1:34" ht="14.25">
      <c r="A60" s="49" t="s">
        <v>168</v>
      </c>
      <c r="B60" s="49" t="s">
        <v>33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0</v>
      </c>
      <c r="M60" s="49">
        <v>1</v>
      </c>
      <c r="N60" s="49">
        <v>1</v>
      </c>
      <c r="O60" s="49">
        <v>1</v>
      </c>
      <c r="P60" s="49">
        <v>3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0</v>
      </c>
      <c r="W60" s="49">
        <v>1</v>
      </c>
      <c r="X60" s="49">
        <v>1</v>
      </c>
      <c r="Y60" s="49">
        <v>1</v>
      </c>
      <c r="Z60" s="49">
        <v>1</v>
      </c>
      <c r="AA60" s="49">
        <v>1</v>
      </c>
      <c r="AB60" s="49">
        <v>1</v>
      </c>
      <c r="AC60" s="49">
        <v>1</v>
      </c>
      <c r="AD60" s="49">
        <v>1</v>
      </c>
      <c r="AE60" s="49">
        <v>1</v>
      </c>
      <c r="AF60" s="49">
        <v>1</v>
      </c>
      <c r="AG60" s="49">
        <v>3</v>
      </c>
      <c r="AH60" s="49">
        <v>4</v>
      </c>
    </row>
    <row r="61" spans="1:34" ht="14.25">
      <c r="A61" s="49" t="s">
        <v>169</v>
      </c>
      <c r="B61" s="49" t="s">
        <v>32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2</v>
      </c>
      <c r="P61" s="49">
        <v>3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9">
        <v>1</v>
      </c>
      <c r="AB61" s="49">
        <v>1</v>
      </c>
      <c r="AC61" s="49">
        <v>1</v>
      </c>
      <c r="AD61" s="49">
        <v>1</v>
      </c>
      <c r="AE61" s="49">
        <v>1</v>
      </c>
      <c r="AF61" s="49">
        <v>2</v>
      </c>
      <c r="AG61" s="49">
        <v>3</v>
      </c>
      <c r="AH61" s="49">
        <v>4</v>
      </c>
    </row>
    <row r="62" spans="1:34" ht="14.25">
      <c r="A62" s="49" t="s">
        <v>170</v>
      </c>
      <c r="B62" s="49" t="s">
        <v>33</v>
      </c>
      <c r="C62" s="49">
        <v>1</v>
      </c>
      <c r="D62" s="49">
        <v>1</v>
      </c>
      <c r="E62" s="49">
        <v>1</v>
      </c>
      <c r="F62" s="49">
        <v>1</v>
      </c>
      <c r="G62" s="49">
        <v>1</v>
      </c>
      <c r="H62" s="49">
        <v>1</v>
      </c>
      <c r="I62" s="49">
        <v>0</v>
      </c>
      <c r="J62" s="49">
        <v>1</v>
      </c>
      <c r="K62" s="49">
        <v>1</v>
      </c>
      <c r="L62" s="49">
        <v>1</v>
      </c>
      <c r="M62" s="49">
        <v>1</v>
      </c>
      <c r="N62" s="49">
        <v>1</v>
      </c>
      <c r="O62" s="49">
        <v>2</v>
      </c>
      <c r="P62" s="49">
        <v>3</v>
      </c>
      <c r="Q62" s="49">
        <v>1</v>
      </c>
      <c r="R62" s="49">
        <v>1</v>
      </c>
      <c r="S62" s="49">
        <v>1</v>
      </c>
      <c r="T62" s="49">
        <v>1</v>
      </c>
      <c r="U62" s="49">
        <v>1</v>
      </c>
      <c r="V62" s="49">
        <v>1</v>
      </c>
      <c r="W62" s="49">
        <v>1</v>
      </c>
      <c r="X62" s="49">
        <v>1</v>
      </c>
      <c r="Y62" s="49">
        <v>1</v>
      </c>
      <c r="Z62" s="49">
        <v>1</v>
      </c>
      <c r="AA62" s="49">
        <v>1</v>
      </c>
      <c r="AB62" s="49">
        <v>1</v>
      </c>
      <c r="AC62" s="49">
        <v>1</v>
      </c>
      <c r="AD62" s="49">
        <v>1</v>
      </c>
      <c r="AE62" s="49">
        <v>1</v>
      </c>
      <c r="AF62" s="49">
        <v>2</v>
      </c>
      <c r="AG62" s="49">
        <v>2</v>
      </c>
      <c r="AH62" s="49">
        <v>4</v>
      </c>
    </row>
    <row r="63" spans="1:34" ht="14.25">
      <c r="A63" s="49" t="s">
        <v>171</v>
      </c>
      <c r="B63" s="49" t="s">
        <v>32</v>
      </c>
      <c r="C63" s="49">
        <v>1</v>
      </c>
      <c r="D63" s="49">
        <v>1</v>
      </c>
      <c r="E63" s="49">
        <v>1</v>
      </c>
      <c r="F63" s="49">
        <v>1</v>
      </c>
      <c r="G63" s="49">
        <v>1</v>
      </c>
      <c r="H63" s="49">
        <v>1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2</v>
      </c>
      <c r="P63" s="49">
        <v>3</v>
      </c>
      <c r="Q63" s="49">
        <v>1</v>
      </c>
      <c r="R63" s="49">
        <v>1</v>
      </c>
      <c r="S63" s="49">
        <v>1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49">
        <v>1</v>
      </c>
      <c r="Z63" s="49">
        <v>1</v>
      </c>
      <c r="AA63" s="49">
        <v>1</v>
      </c>
      <c r="AB63" s="49">
        <v>1</v>
      </c>
      <c r="AC63" s="49">
        <v>1</v>
      </c>
      <c r="AD63" s="49">
        <v>1</v>
      </c>
      <c r="AE63" s="49">
        <v>1</v>
      </c>
      <c r="AF63" s="49">
        <v>2</v>
      </c>
      <c r="AG63" s="49">
        <v>3</v>
      </c>
      <c r="AH63" s="49">
        <v>4</v>
      </c>
    </row>
    <row r="64" spans="1:34" ht="14.25">
      <c r="A64" s="49" t="s">
        <v>172</v>
      </c>
      <c r="B64" s="49" t="s">
        <v>32</v>
      </c>
      <c r="C64" s="49">
        <v>1</v>
      </c>
      <c r="D64" s="49">
        <v>0</v>
      </c>
      <c r="E64" s="49">
        <v>1</v>
      </c>
      <c r="F64" s="49">
        <v>1</v>
      </c>
      <c r="G64" s="49">
        <v>1</v>
      </c>
      <c r="H64" s="49">
        <v>1</v>
      </c>
      <c r="I64" s="49">
        <v>0</v>
      </c>
      <c r="J64" s="49">
        <v>1</v>
      </c>
      <c r="K64" s="49">
        <v>1</v>
      </c>
      <c r="L64" s="49">
        <v>1</v>
      </c>
      <c r="M64" s="49">
        <v>1</v>
      </c>
      <c r="N64" s="49">
        <v>0</v>
      </c>
      <c r="O64" s="49">
        <v>1</v>
      </c>
      <c r="P64" s="49">
        <v>2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49">
        <v>0</v>
      </c>
      <c r="W64" s="49">
        <v>1</v>
      </c>
      <c r="X64" s="49">
        <v>1</v>
      </c>
      <c r="Y64" s="49">
        <v>1</v>
      </c>
      <c r="Z64" s="49">
        <v>1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2</v>
      </c>
      <c r="AH64" s="49">
        <v>2</v>
      </c>
    </row>
    <row r="65" spans="1:34" ht="14.25">
      <c r="A65" s="49" t="s">
        <v>173</v>
      </c>
      <c r="B65" s="49" t="s">
        <v>32</v>
      </c>
      <c r="C65" s="49">
        <v>1</v>
      </c>
      <c r="D65" s="49">
        <v>1</v>
      </c>
      <c r="E65" s="49">
        <v>0</v>
      </c>
      <c r="F65" s="49">
        <v>1</v>
      </c>
      <c r="G65" s="49">
        <v>1</v>
      </c>
      <c r="H65" s="49">
        <v>1</v>
      </c>
      <c r="I65" s="49">
        <v>0</v>
      </c>
      <c r="J65" s="49">
        <v>1</v>
      </c>
      <c r="K65" s="49">
        <v>1</v>
      </c>
      <c r="L65" s="49">
        <v>0</v>
      </c>
      <c r="M65" s="49">
        <v>0</v>
      </c>
      <c r="N65" s="49">
        <v>0</v>
      </c>
      <c r="O65" s="49">
        <v>1</v>
      </c>
      <c r="P65" s="49">
        <v>2</v>
      </c>
      <c r="Q65" s="49">
        <v>1</v>
      </c>
      <c r="R65" s="49">
        <v>1</v>
      </c>
      <c r="S65" s="49">
        <v>0</v>
      </c>
      <c r="T65" s="49">
        <v>1</v>
      </c>
      <c r="U65" s="49">
        <v>1</v>
      </c>
      <c r="V65" s="49">
        <v>0</v>
      </c>
      <c r="W65" s="49">
        <v>1</v>
      </c>
      <c r="X65" s="49">
        <v>1</v>
      </c>
      <c r="Y65" s="49">
        <v>1</v>
      </c>
      <c r="Z65" s="49">
        <v>0</v>
      </c>
      <c r="AA65" s="49">
        <v>1</v>
      </c>
      <c r="AB65" s="49">
        <v>1</v>
      </c>
      <c r="AC65" s="49">
        <v>0</v>
      </c>
      <c r="AD65" s="49">
        <v>1</v>
      </c>
      <c r="AE65" s="49">
        <v>1</v>
      </c>
      <c r="AF65" s="49">
        <v>1</v>
      </c>
      <c r="AG65" s="49">
        <v>2</v>
      </c>
      <c r="AH65" s="49">
        <v>3</v>
      </c>
    </row>
    <row r="66" spans="1:34" ht="14.25">
      <c r="A66" s="49" t="s">
        <v>174</v>
      </c>
      <c r="B66" s="49" t="s">
        <v>32</v>
      </c>
      <c r="C66" s="49">
        <v>1</v>
      </c>
      <c r="D66" s="49">
        <v>1</v>
      </c>
      <c r="E66" s="49">
        <v>1</v>
      </c>
      <c r="F66" s="49">
        <v>0</v>
      </c>
      <c r="G66" s="49">
        <v>1</v>
      </c>
      <c r="H66" s="49">
        <v>0</v>
      </c>
      <c r="I66" s="49">
        <v>0</v>
      </c>
      <c r="J66" s="49">
        <v>1</v>
      </c>
      <c r="K66" s="49">
        <v>0</v>
      </c>
      <c r="L66" s="49">
        <v>1</v>
      </c>
      <c r="M66" s="49">
        <v>1</v>
      </c>
      <c r="N66" s="49">
        <v>0</v>
      </c>
      <c r="O66" s="49">
        <v>0</v>
      </c>
      <c r="P66" s="49">
        <v>2</v>
      </c>
      <c r="Q66" s="49">
        <v>1</v>
      </c>
      <c r="R66" s="49">
        <v>0</v>
      </c>
      <c r="S66" s="49">
        <v>0</v>
      </c>
      <c r="T66" s="49">
        <v>0</v>
      </c>
      <c r="U66" s="49">
        <v>1</v>
      </c>
      <c r="V66" s="49">
        <v>0</v>
      </c>
      <c r="W66" s="49">
        <v>0</v>
      </c>
      <c r="X66" s="49">
        <v>0</v>
      </c>
      <c r="Y66" s="49">
        <v>1</v>
      </c>
      <c r="Z66" s="49">
        <v>0</v>
      </c>
      <c r="AA66" s="49">
        <v>1</v>
      </c>
      <c r="AB66" s="49">
        <v>0</v>
      </c>
      <c r="AC66" s="49">
        <v>1</v>
      </c>
      <c r="AD66" s="49">
        <v>0</v>
      </c>
      <c r="AE66" s="49">
        <v>1</v>
      </c>
      <c r="AF66" s="49">
        <v>1</v>
      </c>
      <c r="AG66" s="49">
        <v>0</v>
      </c>
      <c r="AH66" s="49">
        <v>0</v>
      </c>
    </row>
    <row r="67" spans="1:34" ht="14.25">
      <c r="A67" s="49" t="s">
        <v>175</v>
      </c>
      <c r="B67" s="49" t="s">
        <v>33</v>
      </c>
      <c r="C67" s="49">
        <v>1</v>
      </c>
      <c r="D67" s="49">
        <v>1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1</v>
      </c>
      <c r="K67" s="49">
        <v>1</v>
      </c>
      <c r="L67" s="49">
        <v>1</v>
      </c>
      <c r="M67" s="49">
        <v>1</v>
      </c>
      <c r="N67" s="49">
        <v>1</v>
      </c>
      <c r="O67" s="49">
        <v>1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1</v>
      </c>
      <c r="V67" s="49">
        <v>0</v>
      </c>
      <c r="W67" s="49">
        <v>0</v>
      </c>
      <c r="X67" s="49">
        <v>0</v>
      </c>
      <c r="Y67" s="49">
        <v>1</v>
      </c>
      <c r="Z67" s="49">
        <v>1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</row>
    <row r="68" spans="1:34" ht="14.25">
      <c r="A68" s="49" t="s">
        <v>176</v>
      </c>
      <c r="B68" s="49" t="s">
        <v>32</v>
      </c>
      <c r="C68" s="49">
        <v>1</v>
      </c>
      <c r="D68" s="49">
        <v>1</v>
      </c>
      <c r="E68" s="49">
        <v>0</v>
      </c>
      <c r="F68" s="49">
        <v>0</v>
      </c>
      <c r="G68" s="49">
        <v>1</v>
      </c>
      <c r="H68" s="49">
        <v>0</v>
      </c>
      <c r="I68" s="49">
        <v>1</v>
      </c>
      <c r="J68" s="49">
        <v>0</v>
      </c>
      <c r="K68" s="49">
        <v>1</v>
      </c>
      <c r="L68" s="49">
        <v>0</v>
      </c>
      <c r="M68" s="49">
        <v>1</v>
      </c>
      <c r="N68" s="49">
        <v>0</v>
      </c>
      <c r="O68" s="49">
        <v>1</v>
      </c>
      <c r="P68" s="49">
        <v>3</v>
      </c>
      <c r="Q68" s="49">
        <v>1</v>
      </c>
      <c r="R68" s="49">
        <v>1</v>
      </c>
      <c r="S68" s="49">
        <v>0</v>
      </c>
      <c r="T68" s="49">
        <v>0</v>
      </c>
      <c r="U68" s="49">
        <v>0</v>
      </c>
      <c r="V68" s="49">
        <v>0</v>
      </c>
      <c r="W68" s="49">
        <v>1</v>
      </c>
      <c r="X68" s="49">
        <v>0</v>
      </c>
      <c r="Y68" s="49">
        <v>0</v>
      </c>
      <c r="Z68" s="49">
        <v>0</v>
      </c>
      <c r="AA68" s="49">
        <v>0</v>
      </c>
      <c r="AB68" s="49">
        <v>1</v>
      </c>
      <c r="AC68" s="49">
        <v>0</v>
      </c>
      <c r="AD68" s="49">
        <v>0</v>
      </c>
      <c r="AE68" s="49">
        <v>0</v>
      </c>
      <c r="AF68" s="49">
        <v>0</v>
      </c>
      <c r="AG68" s="49">
        <v>1</v>
      </c>
      <c r="AH68" s="49">
        <v>0</v>
      </c>
    </row>
    <row r="69" spans="1:34" ht="14.25">
      <c r="A69" s="49" t="s">
        <v>177</v>
      </c>
      <c r="B69" s="49" t="s">
        <v>32</v>
      </c>
      <c r="C69" s="49">
        <v>1</v>
      </c>
      <c r="D69" s="49">
        <v>1</v>
      </c>
      <c r="E69" s="49">
        <v>0</v>
      </c>
      <c r="F69" s="49">
        <v>1</v>
      </c>
      <c r="G69" s="49">
        <v>1</v>
      </c>
      <c r="H69" s="49">
        <v>1</v>
      </c>
      <c r="I69" s="49">
        <v>0</v>
      </c>
      <c r="J69" s="49">
        <v>1</v>
      </c>
      <c r="K69" s="49">
        <v>1</v>
      </c>
      <c r="L69" s="49">
        <v>1</v>
      </c>
      <c r="M69" s="49">
        <v>1</v>
      </c>
      <c r="N69" s="49">
        <v>0</v>
      </c>
      <c r="O69" s="49">
        <v>1</v>
      </c>
      <c r="P69" s="49">
        <v>3</v>
      </c>
      <c r="Q69" s="49">
        <v>1</v>
      </c>
      <c r="R69" s="49">
        <v>1</v>
      </c>
      <c r="S69" s="49">
        <v>1</v>
      </c>
      <c r="T69" s="49">
        <v>1</v>
      </c>
      <c r="U69" s="49">
        <v>1</v>
      </c>
      <c r="V69" s="49">
        <v>0</v>
      </c>
      <c r="W69" s="49">
        <v>1</v>
      </c>
      <c r="X69" s="49">
        <v>1</v>
      </c>
      <c r="Y69" s="49">
        <v>1</v>
      </c>
      <c r="Z69" s="49">
        <v>1</v>
      </c>
      <c r="AA69" s="49">
        <v>0</v>
      </c>
      <c r="AB69" s="49">
        <v>0</v>
      </c>
      <c r="AC69" s="49">
        <v>1</v>
      </c>
      <c r="AD69" s="49">
        <v>1</v>
      </c>
      <c r="AE69" s="49">
        <v>0</v>
      </c>
      <c r="AF69" s="49">
        <v>0</v>
      </c>
      <c r="AG69" s="49">
        <v>1</v>
      </c>
      <c r="AH69" s="49">
        <v>0</v>
      </c>
    </row>
    <row r="70" spans="1:34" ht="14.25">
      <c r="A70" s="49" t="s">
        <v>178</v>
      </c>
      <c r="B70" s="49" t="s">
        <v>32</v>
      </c>
      <c r="C70" s="49">
        <v>0</v>
      </c>
      <c r="D70" s="49">
        <v>1</v>
      </c>
      <c r="E70" s="49">
        <v>0</v>
      </c>
      <c r="F70" s="49">
        <v>1</v>
      </c>
      <c r="G70" s="49">
        <v>1</v>
      </c>
      <c r="H70" s="49">
        <v>1</v>
      </c>
      <c r="I70" s="49">
        <v>0</v>
      </c>
      <c r="J70" s="49">
        <v>1</v>
      </c>
      <c r="K70" s="49">
        <v>1</v>
      </c>
      <c r="L70" s="49">
        <v>1</v>
      </c>
      <c r="M70" s="49">
        <v>1</v>
      </c>
      <c r="N70" s="49">
        <v>1</v>
      </c>
      <c r="O70" s="49">
        <v>2</v>
      </c>
      <c r="P70" s="49">
        <v>2</v>
      </c>
      <c r="Q70" s="49">
        <v>1</v>
      </c>
      <c r="R70" s="49">
        <v>1</v>
      </c>
      <c r="S70" s="49">
        <v>0</v>
      </c>
      <c r="T70" s="49">
        <v>0</v>
      </c>
      <c r="U70" s="49">
        <v>1</v>
      </c>
      <c r="V70" s="49">
        <v>1</v>
      </c>
      <c r="W70" s="49">
        <v>0</v>
      </c>
      <c r="X70" s="49">
        <v>0</v>
      </c>
      <c r="Y70" s="49">
        <v>0</v>
      </c>
      <c r="Z70" s="49">
        <v>1</v>
      </c>
      <c r="AA70" s="49">
        <v>1</v>
      </c>
      <c r="AB70" s="49">
        <v>1</v>
      </c>
      <c r="AC70" s="49">
        <v>0</v>
      </c>
      <c r="AD70" s="49">
        <v>1</v>
      </c>
      <c r="AE70" s="49">
        <v>0</v>
      </c>
      <c r="AF70" s="49">
        <v>2</v>
      </c>
      <c r="AG70" s="49">
        <v>1</v>
      </c>
      <c r="AH70" s="49">
        <v>0</v>
      </c>
    </row>
    <row r="71" spans="1:34" ht="14.25">
      <c r="A71" s="49" t="s">
        <v>181</v>
      </c>
      <c r="B71" s="49" t="s">
        <v>32</v>
      </c>
      <c r="C71" s="49">
        <v>1</v>
      </c>
      <c r="D71" s="49">
        <v>1</v>
      </c>
      <c r="E71" s="49">
        <v>1</v>
      </c>
      <c r="F71" s="49">
        <v>0</v>
      </c>
      <c r="G71" s="49">
        <v>1</v>
      </c>
      <c r="H71" s="49">
        <v>1</v>
      </c>
      <c r="I71" s="49">
        <v>0</v>
      </c>
      <c r="J71" s="49">
        <v>1</v>
      </c>
      <c r="K71" s="49">
        <v>1</v>
      </c>
      <c r="L71" s="49">
        <v>0</v>
      </c>
      <c r="M71" s="49">
        <v>1</v>
      </c>
      <c r="N71" s="49">
        <v>1</v>
      </c>
      <c r="O71" s="49">
        <v>2</v>
      </c>
      <c r="P71" s="49">
        <v>2</v>
      </c>
      <c r="Q71" s="49">
        <v>1</v>
      </c>
      <c r="R71" s="49">
        <v>1</v>
      </c>
      <c r="S71" s="49">
        <v>0</v>
      </c>
      <c r="T71" s="49">
        <v>1</v>
      </c>
      <c r="U71" s="49">
        <v>1</v>
      </c>
      <c r="V71" s="49">
        <v>0</v>
      </c>
      <c r="W71" s="49">
        <v>1</v>
      </c>
      <c r="X71" s="49">
        <v>0</v>
      </c>
      <c r="Y71" s="49">
        <v>1</v>
      </c>
      <c r="Z71" s="49">
        <v>0</v>
      </c>
      <c r="AA71" s="49">
        <v>1</v>
      </c>
      <c r="AB71" s="49">
        <v>0</v>
      </c>
      <c r="AC71" s="49">
        <v>0</v>
      </c>
      <c r="AD71" s="49">
        <v>1</v>
      </c>
      <c r="AE71" s="49">
        <v>1</v>
      </c>
      <c r="AF71" s="49">
        <v>1</v>
      </c>
      <c r="AG71" s="49">
        <v>1</v>
      </c>
      <c r="AH71" s="49">
        <v>0</v>
      </c>
    </row>
    <row r="72" spans="1:34" ht="14.25">
      <c r="A72" s="49" t="s">
        <v>182</v>
      </c>
      <c r="B72" s="49" t="s">
        <v>32</v>
      </c>
      <c r="C72" s="49">
        <v>1</v>
      </c>
      <c r="D72" s="49">
        <v>1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49">
        <v>1</v>
      </c>
      <c r="K72" s="49">
        <v>1</v>
      </c>
      <c r="L72" s="49">
        <v>1</v>
      </c>
      <c r="M72" s="49">
        <v>1</v>
      </c>
      <c r="N72" s="49">
        <v>1</v>
      </c>
      <c r="O72" s="49">
        <v>2</v>
      </c>
      <c r="P72" s="49">
        <v>3</v>
      </c>
      <c r="Q72" s="49">
        <v>1</v>
      </c>
      <c r="R72" s="49">
        <v>1</v>
      </c>
      <c r="S72" s="49">
        <v>1</v>
      </c>
      <c r="T72" s="49">
        <v>1</v>
      </c>
      <c r="U72" s="49">
        <v>1</v>
      </c>
      <c r="V72" s="49">
        <v>1</v>
      </c>
      <c r="W72" s="49">
        <v>1</v>
      </c>
      <c r="X72" s="49">
        <v>1</v>
      </c>
      <c r="Y72" s="49">
        <v>1</v>
      </c>
      <c r="Z72" s="49">
        <v>1</v>
      </c>
      <c r="AA72" s="49">
        <v>1</v>
      </c>
      <c r="AB72" s="49">
        <v>1</v>
      </c>
      <c r="AC72" s="49">
        <v>1</v>
      </c>
      <c r="AD72" s="49">
        <v>1</v>
      </c>
      <c r="AE72" s="49">
        <v>1</v>
      </c>
      <c r="AF72" s="49">
        <v>2</v>
      </c>
      <c r="AG72" s="49">
        <v>3</v>
      </c>
      <c r="AH72" s="49">
        <v>4</v>
      </c>
    </row>
    <row r="73" spans="1:34" ht="14.25">
      <c r="A73" s="49" t="s">
        <v>183</v>
      </c>
      <c r="B73" s="49" t="s">
        <v>32</v>
      </c>
      <c r="C73" s="49">
        <v>1</v>
      </c>
      <c r="D73" s="49">
        <v>1</v>
      </c>
      <c r="E73" s="49">
        <v>1</v>
      </c>
      <c r="F73" s="49">
        <v>1</v>
      </c>
      <c r="G73" s="49">
        <v>1</v>
      </c>
      <c r="H73" s="49">
        <v>1</v>
      </c>
      <c r="I73" s="49">
        <v>0</v>
      </c>
      <c r="J73" s="49">
        <v>1</v>
      </c>
      <c r="K73" s="49">
        <v>0</v>
      </c>
      <c r="L73" s="49">
        <v>1</v>
      </c>
      <c r="M73" s="49">
        <v>1</v>
      </c>
      <c r="N73" s="49">
        <v>1</v>
      </c>
      <c r="O73" s="49">
        <v>2</v>
      </c>
      <c r="P73" s="49">
        <v>2</v>
      </c>
      <c r="Q73" s="49">
        <v>1</v>
      </c>
      <c r="R73" s="49">
        <v>1</v>
      </c>
      <c r="S73" s="49">
        <v>1</v>
      </c>
      <c r="T73" s="49">
        <v>1</v>
      </c>
      <c r="U73" s="49">
        <v>1</v>
      </c>
      <c r="V73" s="49">
        <v>0</v>
      </c>
      <c r="W73" s="49">
        <v>1</v>
      </c>
      <c r="X73" s="49">
        <v>0</v>
      </c>
      <c r="Y73" s="49">
        <v>1</v>
      </c>
      <c r="Z73" s="49">
        <v>1</v>
      </c>
      <c r="AA73" s="49">
        <v>1</v>
      </c>
      <c r="AB73" s="49">
        <v>1</v>
      </c>
      <c r="AC73" s="49">
        <v>1</v>
      </c>
      <c r="AD73" s="49">
        <v>0</v>
      </c>
      <c r="AE73" s="49">
        <v>0</v>
      </c>
      <c r="AF73" s="49">
        <v>1</v>
      </c>
      <c r="AG73" s="49">
        <v>2</v>
      </c>
      <c r="AH73" s="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3"/>
  <sheetViews>
    <sheetView zoomScalePageLayoutView="0" workbookViewId="0" topLeftCell="A1">
      <selection activeCell="A2" sqref="A2"/>
    </sheetView>
  </sheetViews>
  <sheetFormatPr defaultColWidth="8.796875" defaultRowHeight="14.25"/>
  <sheetData>
    <row r="1" spans="1:42" ht="14.25">
      <c r="A1" s="1" t="s">
        <v>29</v>
      </c>
      <c r="B1" s="1" t="s">
        <v>30</v>
      </c>
      <c r="C1" s="1" t="s">
        <v>31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>
      <c r="A2" s="49" t="str">
        <f>'Wyniki ucz'!A2</f>
        <v>A01</v>
      </c>
      <c r="B2" s="49" t="s">
        <v>35</v>
      </c>
      <c r="C2" s="49">
        <v>1</v>
      </c>
      <c r="D2" s="49">
        <v>1</v>
      </c>
      <c r="E2" s="49">
        <v>1</v>
      </c>
      <c r="F2" s="49">
        <v>0</v>
      </c>
      <c r="G2" s="49">
        <v>1</v>
      </c>
      <c r="H2" s="49">
        <v>0</v>
      </c>
      <c r="I2" s="49">
        <v>0</v>
      </c>
      <c r="J2" s="49">
        <v>1</v>
      </c>
      <c r="K2" s="49">
        <v>1</v>
      </c>
      <c r="L2" s="49">
        <v>1</v>
      </c>
      <c r="M2" s="49">
        <v>0</v>
      </c>
      <c r="N2" s="49">
        <v>0</v>
      </c>
      <c r="O2" s="49">
        <v>0</v>
      </c>
      <c r="P2" s="49">
        <v>1</v>
      </c>
      <c r="Q2" s="49">
        <v>1</v>
      </c>
      <c r="R2" s="49">
        <v>1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1</v>
      </c>
      <c r="AA2" s="49">
        <v>0</v>
      </c>
      <c r="AB2" s="49">
        <v>1</v>
      </c>
      <c r="AC2" s="49">
        <v>0</v>
      </c>
      <c r="AD2" s="49">
        <v>1</v>
      </c>
      <c r="AE2" s="49">
        <v>0</v>
      </c>
      <c r="AF2" s="49">
        <v>0</v>
      </c>
      <c r="AG2" s="49">
        <v>1</v>
      </c>
      <c r="AH2" s="49">
        <v>0</v>
      </c>
      <c r="AI2" s="49">
        <v>0</v>
      </c>
      <c r="AJ2" s="49">
        <v>0</v>
      </c>
      <c r="AK2" s="49">
        <v>0</v>
      </c>
      <c r="AL2" s="49">
        <v>0</v>
      </c>
      <c r="AM2" s="49">
        <v>0</v>
      </c>
      <c r="AN2" s="49">
        <v>0</v>
      </c>
      <c r="AO2" s="49">
        <v>1</v>
      </c>
      <c r="AP2" s="49">
        <v>0</v>
      </c>
    </row>
    <row r="3" spans="1:42" ht="14.25">
      <c r="A3" s="49" t="str">
        <f>'Wyniki ucz'!A3</f>
        <v>A02</v>
      </c>
      <c r="B3" s="49" t="s">
        <v>35</v>
      </c>
      <c r="C3" s="49">
        <v>1</v>
      </c>
      <c r="D3" s="49">
        <v>1</v>
      </c>
      <c r="E3" s="49">
        <v>1</v>
      </c>
      <c r="F3" s="49">
        <v>1</v>
      </c>
      <c r="G3" s="49">
        <v>1</v>
      </c>
      <c r="H3" s="49">
        <v>1</v>
      </c>
      <c r="I3" s="49">
        <v>1</v>
      </c>
      <c r="J3" s="49">
        <v>1</v>
      </c>
      <c r="K3" s="49">
        <v>1</v>
      </c>
      <c r="L3" s="49">
        <v>1</v>
      </c>
      <c r="M3" s="49">
        <v>1</v>
      </c>
      <c r="N3" s="49">
        <v>1</v>
      </c>
      <c r="O3" s="49">
        <v>1</v>
      </c>
      <c r="P3" s="49">
        <v>1</v>
      </c>
      <c r="Q3" s="49">
        <v>1</v>
      </c>
      <c r="R3" s="49">
        <v>1</v>
      </c>
      <c r="S3" s="49">
        <v>1</v>
      </c>
      <c r="T3" s="49">
        <v>1</v>
      </c>
      <c r="U3" s="49">
        <v>1</v>
      </c>
      <c r="V3" s="49">
        <v>1</v>
      </c>
      <c r="W3" s="49">
        <v>1</v>
      </c>
      <c r="X3" s="49">
        <v>1</v>
      </c>
      <c r="Y3" s="49">
        <v>1</v>
      </c>
      <c r="Z3" s="49">
        <v>1</v>
      </c>
      <c r="AA3" s="49">
        <v>1</v>
      </c>
      <c r="AB3" s="49">
        <v>1</v>
      </c>
      <c r="AC3" s="49">
        <v>1</v>
      </c>
      <c r="AD3" s="49">
        <v>1</v>
      </c>
      <c r="AE3" s="49">
        <v>1</v>
      </c>
      <c r="AF3" s="49">
        <v>1</v>
      </c>
      <c r="AG3" s="49">
        <v>1</v>
      </c>
      <c r="AH3" s="49">
        <v>1</v>
      </c>
      <c r="AI3" s="49">
        <v>1</v>
      </c>
      <c r="AJ3" s="49">
        <v>1</v>
      </c>
      <c r="AK3" s="49">
        <v>1</v>
      </c>
      <c r="AL3" s="49">
        <v>1</v>
      </c>
      <c r="AM3" s="49">
        <v>1</v>
      </c>
      <c r="AN3" s="49">
        <v>1</v>
      </c>
      <c r="AO3" s="49">
        <v>1</v>
      </c>
      <c r="AP3" s="49">
        <v>1</v>
      </c>
    </row>
    <row r="4" spans="1:42" ht="14.25">
      <c r="A4" s="49" t="str">
        <f>'Wyniki ucz'!A4</f>
        <v>A03</v>
      </c>
      <c r="B4" s="49" t="s">
        <v>34</v>
      </c>
      <c r="C4" s="49">
        <v>1</v>
      </c>
      <c r="D4" s="49">
        <v>1</v>
      </c>
      <c r="E4" s="49">
        <v>1</v>
      </c>
      <c r="F4" s="49">
        <v>1</v>
      </c>
      <c r="G4" s="49">
        <v>0</v>
      </c>
      <c r="H4" s="49">
        <v>1</v>
      </c>
      <c r="I4" s="49">
        <v>1</v>
      </c>
      <c r="J4" s="49">
        <v>1</v>
      </c>
      <c r="K4" s="49">
        <v>0</v>
      </c>
      <c r="L4" s="49">
        <v>0</v>
      </c>
      <c r="M4" s="49">
        <v>0</v>
      </c>
      <c r="N4" s="49">
        <v>1</v>
      </c>
      <c r="O4" s="49">
        <v>1</v>
      </c>
      <c r="P4" s="49">
        <v>1</v>
      </c>
      <c r="Q4" s="49">
        <v>1</v>
      </c>
      <c r="R4" s="49">
        <v>0</v>
      </c>
      <c r="S4" s="49">
        <v>1</v>
      </c>
      <c r="T4" s="49">
        <v>0</v>
      </c>
      <c r="U4" s="49">
        <v>1</v>
      </c>
      <c r="V4" s="49">
        <v>1</v>
      </c>
      <c r="W4" s="49">
        <v>1</v>
      </c>
      <c r="X4" s="49">
        <v>1</v>
      </c>
      <c r="Y4" s="49">
        <v>1</v>
      </c>
      <c r="Z4" s="49">
        <v>1</v>
      </c>
      <c r="AA4" s="49">
        <v>1</v>
      </c>
      <c r="AB4" s="49">
        <v>1</v>
      </c>
      <c r="AC4" s="49">
        <v>0</v>
      </c>
      <c r="AD4" s="49">
        <v>1</v>
      </c>
      <c r="AE4" s="49">
        <v>0</v>
      </c>
      <c r="AF4" s="49">
        <v>1</v>
      </c>
      <c r="AG4" s="49">
        <v>1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1</v>
      </c>
      <c r="AN4" s="49">
        <v>0</v>
      </c>
      <c r="AO4" s="49">
        <v>1</v>
      </c>
      <c r="AP4" s="49">
        <v>0</v>
      </c>
    </row>
    <row r="5" spans="1:42" ht="14.25">
      <c r="A5" s="49" t="str">
        <f>'Wyniki ucz'!A5</f>
        <v>A04</v>
      </c>
      <c r="B5" s="49" t="s">
        <v>34</v>
      </c>
      <c r="C5" s="49">
        <v>1</v>
      </c>
      <c r="D5" s="49">
        <v>1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49">
        <v>1</v>
      </c>
      <c r="L5" s="49">
        <v>1</v>
      </c>
      <c r="M5" s="49">
        <v>1</v>
      </c>
      <c r="N5" s="49">
        <v>1</v>
      </c>
      <c r="O5" s="49">
        <v>1</v>
      </c>
      <c r="P5" s="49">
        <v>1</v>
      </c>
      <c r="Q5" s="49">
        <v>1</v>
      </c>
      <c r="R5" s="49">
        <v>1</v>
      </c>
      <c r="S5" s="49">
        <v>1</v>
      </c>
      <c r="T5" s="49">
        <v>1</v>
      </c>
      <c r="U5" s="49">
        <v>1</v>
      </c>
      <c r="V5" s="49">
        <v>1</v>
      </c>
      <c r="W5" s="49">
        <v>1</v>
      </c>
      <c r="X5" s="49">
        <v>1</v>
      </c>
      <c r="Y5" s="49">
        <v>1</v>
      </c>
      <c r="Z5" s="49">
        <v>1</v>
      </c>
      <c r="AA5" s="49">
        <v>1</v>
      </c>
      <c r="AB5" s="49">
        <v>1</v>
      </c>
      <c r="AC5" s="49">
        <v>1</v>
      </c>
      <c r="AD5" s="49">
        <v>1</v>
      </c>
      <c r="AE5" s="49">
        <v>1</v>
      </c>
      <c r="AF5" s="49">
        <v>1</v>
      </c>
      <c r="AG5" s="49">
        <v>1</v>
      </c>
      <c r="AH5" s="49">
        <v>1</v>
      </c>
      <c r="AI5" s="49">
        <v>1</v>
      </c>
      <c r="AJ5" s="49">
        <v>1</v>
      </c>
      <c r="AK5" s="49">
        <v>1</v>
      </c>
      <c r="AL5" s="49">
        <v>1</v>
      </c>
      <c r="AM5" s="49">
        <v>1</v>
      </c>
      <c r="AN5" s="49">
        <v>1</v>
      </c>
      <c r="AO5" s="49">
        <v>1</v>
      </c>
      <c r="AP5" s="49">
        <v>1</v>
      </c>
    </row>
    <row r="6" spans="1:42" ht="14.25">
      <c r="A6" s="49" t="str">
        <f>'Wyniki ucz'!A6</f>
        <v>A05</v>
      </c>
      <c r="B6" s="49" t="s">
        <v>34</v>
      </c>
      <c r="C6" s="49">
        <v>1</v>
      </c>
      <c r="D6" s="49">
        <v>1</v>
      </c>
      <c r="E6" s="49">
        <v>1</v>
      </c>
      <c r="F6" s="49">
        <v>1</v>
      </c>
      <c r="G6" s="49">
        <v>1</v>
      </c>
      <c r="H6" s="49">
        <v>1</v>
      </c>
      <c r="I6" s="49">
        <v>1</v>
      </c>
      <c r="J6" s="49">
        <v>1</v>
      </c>
      <c r="K6" s="49">
        <v>1</v>
      </c>
      <c r="L6" s="49">
        <v>1</v>
      </c>
      <c r="M6" s="49">
        <v>1</v>
      </c>
      <c r="N6" s="49">
        <v>1</v>
      </c>
      <c r="O6" s="49">
        <v>1</v>
      </c>
      <c r="P6" s="49">
        <v>1</v>
      </c>
      <c r="Q6" s="49">
        <v>1</v>
      </c>
      <c r="R6" s="49">
        <v>1</v>
      </c>
      <c r="S6" s="49">
        <v>1</v>
      </c>
      <c r="T6" s="49">
        <v>1</v>
      </c>
      <c r="U6" s="49">
        <v>1</v>
      </c>
      <c r="V6" s="49">
        <v>1</v>
      </c>
      <c r="W6" s="49">
        <v>1</v>
      </c>
      <c r="X6" s="49">
        <v>1</v>
      </c>
      <c r="Y6" s="49">
        <v>1</v>
      </c>
      <c r="Z6" s="49">
        <v>1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1</v>
      </c>
      <c r="AG6" s="49">
        <v>1</v>
      </c>
      <c r="AH6" s="49">
        <v>1</v>
      </c>
      <c r="AI6" s="49">
        <v>1</v>
      </c>
      <c r="AJ6" s="49">
        <v>1</v>
      </c>
      <c r="AK6" s="49">
        <v>1</v>
      </c>
      <c r="AL6" s="49">
        <v>1</v>
      </c>
      <c r="AM6" s="49">
        <v>1</v>
      </c>
      <c r="AN6" s="49">
        <v>1</v>
      </c>
      <c r="AO6" s="49">
        <v>1</v>
      </c>
      <c r="AP6" s="49">
        <v>1</v>
      </c>
    </row>
    <row r="7" spans="1:42" ht="14.25">
      <c r="A7" s="49" t="str">
        <f>'Wyniki ucz'!A7</f>
        <v>A06</v>
      </c>
      <c r="B7" s="49" t="s">
        <v>34</v>
      </c>
      <c r="C7" s="49">
        <v>1</v>
      </c>
      <c r="D7" s="49">
        <v>1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1</v>
      </c>
      <c r="Q7" s="49">
        <v>0</v>
      </c>
      <c r="R7" s="49">
        <v>1</v>
      </c>
      <c r="S7" s="49">
        <v>0</v>
      </c>
      <c r="T7" s="49">
        <v>0</v>
      </c>
      <c r="U7" s="49">
        <v>1</v>
      </c>
      <c r="V7" s="49">
        <v>0</v>
      </c>
      <c r="W7" s="49">
        <v>1</v>
      </c>
      <c r="X7" s="49">
        <v>0</v>
      </c>
      <c r="Y7" s="49">
        <v>0</v>
      </c>
      <c r="Z7" s="49">
        <v>1</v>
      </c>
      <c r="AA7" s="49">
        <v>1</v>
      </c>
      <c r="AB7" s="49">
        <v>0</v>
      </c>
      <c r="AC7" s="49">
        <v>1</v>
      </c>
      <c r="AD7" s="49">
        <v>0</v>
      </c>
      <c r="AE7" s="49">
        <v>0</v>
      </c>
      <c r="AF7" s="49">
        <v>1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</row>
    <row r="8" spans="1:42" ht="14.25">
      <c r="A8" s="49" t="str">
        <f>'Wyniki ucz'!A8</f>
        <v>A07</v>
      </c>
      <c r="B8" s="49" t="s">
        <v>34</v>
      </c>
      <c r="C8" s="49">
        <v>1</v>
      </c>
      <c r="D8" s="49">
        <v>1</v>
      </c>
      <c r="E8" s="49">
        <v>1</v>
      </c>
      <c r="F8" s="49">
        <v>1</v>
      </c>
      <c r="G8" s="49">
        <v>1</v>
      </c>
      <c r="H8" s="49">
        <v>1</v>
      </c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1</v>
      </c>
      <c r="U8" s="49">
        <v>1</v>
      </c>
      <c r="V8" s="49">
        <v>1</v>
      </c>
      <c r="W8" s="49">
        <v>1</v>
      </c>
      <c r="X8" s="49">
        <v>1</v>
      </c>
      <c r="Y8" s="49">
        <v>1</v>
      </c>
      <c r="Z8" s="49">
        <v>1</v>
      </c>
      <c r="AA8" s="49">
        <v>1</v>
      </c>
      <c r="AB8" s="49">
        <v>1</v>
      </c>
      <c r="AC8" s="49">
        <v>1</v>
      </c>
      <c r="AD8" s="49">
        <v>1</v>
      </c>
      <c r="AE8" s="49">
        <v>1</v>
      </c>
      <c r="AF8" s="49">
        <v>1</v>
      </c>
      <c r="AG8" s="49">
        <v>1</v>
      </c>
      <c r="AH8" s="49">
        <v>1</v>
      </c>
      <c r="AI8" s="49">
        <v>1</v>
      </c>
      <c r="AJ8" s="49">
        <v>1</v>
      </c>
      <c r="AK8" s="49">
        <v>1</v>
      </c>
      <c r="AL8" s="49">
        <v>1</v>
      </c>
      <c r="AM8" s="49">
        <v>1</v>
      </c>
      <c r="AN8" s="49">
        <v>1</v>
      </c>
      <c r="AO8" s="49">
        <v>1</v>
      </c>
      <c r="AP8" s="49">
        <v>1</v>
      </c>
    </row>
    <row r="9" spans="1:42" ht="14.25">
      <c r="A9" s="49" t="str">
        <f>'Wyniki ucz'!A9</f>
        <v>A08</v>
      </c>
      <c r="B9" s="49" t="s">
        <v>35</v>
      </c>
      <c r="C9" s="49">
        <v>1</v>
      </c>
      <c r="D9" s="49">
        <v>1</v>
      </c>
      <c r="E9" s="49">
        <v>1</v>
      </c>
      <c r="F9" s="49">
        <v>1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1</v>
      </c>
      <c r="M9" s="49">
        <v>1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1</v>
      </c>
      <c r="U9" s="49">
        <v>1</v>
      </c>
      <c r="V9" s="49">
        <v>1</v>
      </c>
      <c r="W9" s="49">
        <v>1</v>
      </c>
      <c r="X9" s="49">
        <v>1</v>
      </c>
      <c r="Y9" s="49">
        <v>1</v>
      </c>
      <c r="Z9" s="49">
        <v>1</v>
      </c>
      <c r="AA9" s="49">
        <v>1</v>
      </c>
      <c r="AB9" s="49">
        <v>1</v>
      </c>
      <c r="AC9" s="49">
        <v>1</v>
      </c>
      <c r="AD9" s="49">
        <v>1</v>
      </c>
      <c r="AE9" s="49">
        <v>0</v>
      </c>
      <c r="AF9" s="49">
        <v>1</v>
      </c>
      <c r="AG9" s="49">
        <v>1</v>
      </c>
      <c r="AH9" s="49">
        <v>1</v>
      </c>
      <c r="AI9" s="49">
        <v>1</v>
      </c>
      <c r="AJ9" s="49">
        <v>1</v>
      </c>
      <c r="AK9" s="49">
        <v>1</v>
      </c>
      <c r="AL9" s="49">
        <v>1</v>
      </c>
      <c r="AM9" s="49">
        <v>1</v>
      </c>
      <c r="AN9" s="49">
        <v>1</v>
      </c>
      <c r="AO9" s="49">
        <v>1</v>
      </c>
      <c r="AP9" s="49">
        <v>1</v>
      </c>
    </row>
    <row r="10" spans="1:42" ht="14.25">
      <c r="A10" s="49" t="str">
        <f>'Wyniki ucz'!A10</f>
        <v>A09</v>
      </c>
      <c r="B10" s="49" t="s">
        <v>34</v>
      </c>
      <c r="C10" s="49">
        <v>1</v>
      </c>
      <c r="D10" s="49">
        <v>1</v>
      </c>
      <c r="E10" s="49">
        <v>1</v>
      </c>
      <c r="F10" s="49">
        <v>1</v>
      </c>
      <c r="G10" s="49">
        <v>1</v>
      </c>
      <c r="H10" s="49">
        <v>1</v>
      </c>
      <c r="I10" s="49">
        <v>1</v>
      </c>
      <c r="J10" s="49">
        <v>1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49">
        <v>1</v>
      </c>
      <c r="W10" s="49">
        <v>1</v>
      </c>
      <c r="X10" s="49">
        <v>1</v>
      </c>
      <c r="Y10" s="49">
        <v>1</v>
      </c>
      <c r="Z10" s="49">
        <v>1</v>
      </c>
      <c r="AA10" s="49">
        <v>1</v>
      </c>
      <c r="AB10" s="49">
        <v>1</v>
      </c>
      <c r="AC10" s="49">
        <v>1</v>
      </c>
      <c r="AD10" s="49">
        <v>1</v>
      </c>
      <c r="AE10" s="49">
        <v>0</v>
      </c>
      <c r="AF10" s="49">
        <v>1</v>
      </c>
      <c r="AG10" s="49">
        <v>1</v>
      </c>
      <c r="AH10" s="49">
        <v>1</v>
      </c>
      <c r="AI10" s="49">
        <v>1</v>
      </c>
      <c r="AJ10" s="49">
        <v>1</v>
      </c>
      <c r="AK10" s="49">
        <v>1</v>
      </c>
      <c r="AL10" s="49">
        <v>1</v>
      </c>
      <c r="AM10" s="49">
        <v>1</v>
      </c>
      <c r="AN10" s="49">
        <v>1</v>
      </c>
      <c r="AO10" s="49">
        <v>1</v>
      </c>
      <c r="AP10" s="49">
        <v>1</v>
      </c>
    </row>
    <row r="11" spans="1:42" ht="14.25">
      <c r="A11" s="49" t="str">
        <f>'Wyniki ucz'!A11</f>
        <v>A10</v>
      </c>
      <c r="B11" s="49" t="s">
        <v>35</v>
      </c>
      <c r="C11" s="49">
        <v>1</v>
      </c>
      <c r="D11" s="49">
        <v>1</v>
      </c>
      <c r="E11" s="49">
        <v>1</v>
      </c>
      <c r="F11" s="49">
        <v>1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49">
        <v>1</v>
      </c>
      <c r="M11" s="49">
        <v>1</v>
      </c>
      <c r="N11" s="49">
        <v>1</v>
      </c>
      <c r="O11" s="49">
        <v>1</v>
      </c>
      <c r="P11" s="49">
        <v>0</v>
      </c>
      <c r="Q11" s="49">
        <v>1</v>
      </c>
      <c r="R11" s="49">
        <v>0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49">
        <v>1</v>
      </c>
      <c r="Y11" s="49">
        <v>1</v>
      </c>
      <c r="Z11" s="49">
        <v>1</v>
      </c>
      <c r="AA11" s="49">
        <v>1</v>
      </c>
      <c r="AB11" s="49">
        <v>1</v>
      </c>
      <c r="AC11" s="49">
        <v>1</v>
      </c>
      <c r="AD11" s="49">
        <v>0</v>
      </c>
      <c r="AE11" s="49">
        <v>1</v>
      </c>
      <c r="AF11" s="49">
        <v>1</v>
      </c>
      <c r="AG11" s="49">
        <v>1</v>
      </c>
      <c r="AH11" s="49">
        <v>1</v>
      </c>
      <c r="AI11" s="49">
        <v>1</v>
      </c>
      <c r="AJ11" s="49">
        <v>1</v>
      </c>
      <c r="AK11" s="49">
        <v>1</v>
      </c>
      <c r="AL11" s="49">
        <v>1</v>
      </c>
      <c r="AM11" s="49">
        <v>0</v>
      </c>
      <c r="AN11" s="49">
        <v>1</v>
      </c>
      <c r="AO11" s="49">
        <v>1</v>
      </c>
      <c r="AP11" s="49">
        <v>1</v>
      </c>
    </row>
    <row r="12" spans="1:42" ht="14.25">
      <c r="A12" s="49" t="str">
        <f>'Wyniki ucz'!A12</f>
        <v>A11</v>
      </c>
      <c r="B12" s="49" t="s">
        <v>34</v>
      </c>
      <c r="C12" s="49">
        <v>1</v>
      </c>
      <c r="D12" s="49">
        <v>1</v>
      </c>
      <c r="E12" s="49">
        <v>1</v>
      </c>
      <c r="F12" s="49">
        <v>0</v>
      </c>
      <c r="G12" s="49">
        <v>0</v>
      </c>
      <c r="H12" s="49">
        <v>0</v>
      </c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  <c r="Q12" s="49">
        <v>1</v>
      </c>
      <c r="R12" s="49">
        <v>1</v>
      </c>
      <c r="S12" s="49">
        <v>1</v>
      </c>
      <c r="T12" s="49">
        <v>1</v>
      </c>
      <c r="U12" s="49">
        <v>1</v>
      </c>
      <c r="V12" s="49">
        <v>1</v>
      </c>
      <c r="W12" s="49">
        <v>1</v>
      </c>
      <c r="X12" s="49">
        <v>1</v>
      </c>
      <c r="Y12" s="49">
        <v>1</v>
      </c>
      <c r="Z12" s="49">
        <v>1</v>
      </c>
      <c r="AA12" s="49">
        <v>1</v>
      </c>
      <c r="AB12" s="49">
        <v>1</v>
      </c>
      <c r="AC12" s="49">
        <v>1</v>
      </c>
      <c r="AD12" s="49">
        <v>0</v>
      </c>
      <c r="AE12" s="49">
        <v>0</v>
      </c>
      <c r="AF12" s="49">
        <v>1</v>
      </c>
      <c r="AG12" s="49">
        <v>1</v>
      </c>
      <c r="AH12" s="49">
        <v>1</v>
      </c>
      <c r="AI12" s="49">
        <v>1</v>
      </c>
      <c r="AJ12" s="49">
        <v>1</v>
      </c>
      <c r="AK12" s="49">
        <v>1</v>
      </c>
      <c r="AL12" s="49">
        <v>1</v>
      </c>
      <c r="AM12" s="49">
        <v>0</v>
      </c>
      <c r="AN12" s="49">
        <v>1</v>
      </c>
      <c r="AO12" s="49">
        <v>1</v>
      </c>
      <c r="AP12" s="49">
        <v>1</v>
      </c>
    </row>
    <row r="13" spans="1:42" ht="14.25">
      <c r="A13" s="49" t="str">
        <f>'Wyniki ucz'!A13</f>
        <v>A12</v>
      </c>
      <c r="B13" s="49" t="s">
        <v>34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1</v>
      </c>
      <c r="R13" s="49">
        <v>1</v>
      </c>
      <c r="S13" s="49">
        <v>1</v>
      </c>
      <c r="T13" s="49">
        <v>1</v>
      </c>
      <c r="U13" s="49">
        <v>1</v>
      </c>
      <c r="V13" s="49">
        <v>1</v>
      </c>
      <c r="W13" s="49">
        <v>1</v>
      </c>
      <c r="X13" s="49">
        <v>1</v>
      </c>
      <c r="Y13" s="49">
        <v>1</v>
      </c>
      <c r="Z13" s="49">
        <v>1</v>
      </c>
      <c r="AA13" s="49">
        <v>1</v>
      </c>
      <c r="AB13" s="49">
        <v>1</v>
      </c>
      <c r="AC13" s="49">
        <v>1</v>
      </c>
      <c r="AD13" s="49">
        <v>1</v>
      </c>
      <c r="AE13" s="49">
        <v>0</v>
      </c>
      <c r="AF13" s="49">
        <v>1</v>
      </c>
      <c r="AG13" s="49">
        <v>1</v>
      </c>
      <c r="AH13" s="49">
        <v>1</v>
      </c>
      <c r="AI13" s="49">
        <v>1</v>
      </c>
      <c r="AJ13" s="49">
        <v>1</v>
      </c>
      <c r="AK13" s="49">
        <v>1</v>
      </c>
      <c r="AL13" s="49">
        <v>1</v>
      </c>
      <c r="AM13" s="49">
        <v>1</v>
      </c>
      <c r="AN13" s="49">
        <v>1</v>
      </c>
      <c r="AO13" s="49">
        <v>1</v>
      </c>
      <c r="AP13" s="49">
        <v>1</v>
      </c>
    </row>
    <row r="14" spans="1:42" ht="14.25">
      <c r="A14" s="49" t="str">
        <f>'Wyniki ucz'!A14</f>
        <v>A13</v>
      </c>
      <c r="B14" s="49" t="s">
        <v>34</v>
      </c>
      <c r="C14" s="49">
        <v>1</v>
      </c>
      <c r="D14" s="49">
        <v>1</v>
      </c>
      <c r="E14" s="49">
        <v>1</v>
      </c>
      <c r="F14" s="49">
        <v>1</v>
      </c>
      <c r="G14" s="49">
        <v>0</v>
      </c>
      <c r="H14" s="49">
        <v>0</v>
      </c>
      <c r="I14" s="49">
        <v>1</v>
      </c>
      <c r="J14" s="49">
        <v>1</v>
      </c>
      <c r="K14" s="49">
        <v>0</v>
      </c>
      <c r="L14" s="49">
        <v>1</v>
      </c>
      <c r="M14" s="49">
        <v>1</v>
      </c>
      <c r="N14" s="49">
        <v>1</v>
      </c>
      <c r="O14" s="49">
        <v>1</v>
      </c>
      <c r="P14" s="49">
        <v>1</v>
      </c>
      <c r="Q14" s="49">
        <v>1</v>
      </c>
      <c r="R14" s="49">
        <v>1</v>
      </c>
      <c r="S14" s="49">
        <v>1</v>
      </c>
      <c r="T14" s="49">
        <v>1</v>
      </c>
      <c r="U14" s="49">
        <v>1</v>
      </c>
      <c r="V14" s="49">
        <v>1</v>
      </c>
      <c r="W14" s="49">
        <v>1</v>
      </c>
      <c r="X14" s="49">
        <v>1</v>
      </c>
      <c r="Y14" s="49">
        <v>1</v>
      </c>
      <c r="Z14" s="49">
        <v>1</v>
      </c>
      <c r="AA14" s="49">
        <v>1</v>
      </c>
      <c r="AB14" s="49">
        <v>1</v>
      </c>
      <c r="AC14" s="49">
        <v>0</v>
      </c>
      <c r="AD14" s="49">
        <v>0</v>
      </c>
      <c r="AE14" s="49">
        <v>0</v>
      </c>
      <c r="AF14" s="49">
        <v>1</v>
      </c>
      <c r="AG14" s="49">
        <v>1</v>
      </c>
      <c r="AH14" s="49">
        <v>1</v>
      </c>
      <c r="AI14" s="49">
        <v>1</v>
      </c>
      <c r="AJ14" s="49">
        <v>1</v>
      </c>
      <c r="AK14" s="49">
        <v>1</v>
      </c>
      <c r="AL14" s="49">
        <v>0</v>
      </c>
      <c r="AM14" s="49">
        <v>1</v>
      </c>
      <c r="AN14" s="49">
        <v>1</v>
      </c>
      <c r="AO14" s="49">
        <v>0</v>
      </c>
      <c r="AP14" s="49">
        <v>1</v>
      </c>
    </row>
    <row r="15" spans="1:42" ht="14.25">
      <c r="A15" s="49" t="str">
        <f>'Wyniki ucz'!A15</f>
        <v>A14</v>
      </c>
      <c r="B15" s="49" t="s">
        <v>35</v>
      </c>
      <c r="C15" s="49">
        <v>0</v>
      </c>
      <c r="D15" s="49">
        <v>1</v>
      </c>
      <c r="E15" s="49">
        <v>1</v>
      </c>
      <c r="F15" s="49">
        <v>1</v>
      </c>
      <c r="G15" s="49">
        <v>0</v>
      </c>
      <c r="H15" s="49">
        <v>0</v>
      </c>
      <c r="I15" s="49">
        <v>1</v>
      </c>
      <c r="J15" s="49">
        <v>1</v>
      </c>
      <c r="K15" s="49">
        <v>1</v>
      </c>
      <c r="L15" s="49">
        <v>1</v>
      </c>
      <c r="M15" s="49">
        <v>0</v>
      </c>
      <c r="N15" s="49">
        <v>0</v>
      </c>
      <c r="O15" s="49">
        <v>0</v>
      </c>
      <c r="P15" s="49">
        <v>1</v>
      </c>
      <c r="Q15" s="49">
        <v>1</v>
      </c>
      <c r="R15" s="49">
        <v>0</v>
      </c>
      <c r="S15" s="49">
        <v>1</v>
      </c>
      <c r="T15" s="49">
        <v>0</v>
      </c>
      <c r="U15" s="49">
        <v>1</v>
      </c>
      <c r="V15" s="49">
        <v>1</v>
      </c>
      <c r="W15" s="49">
        <v>1</v>
      </c>
      <c r="X15" s="49">
        <v>1</v>
      </c>
      <c r="Y15" s="49">
        <v>1</v>
      </c>
      <c r="Z15" s="49">
        <v>1</v>
      </c>
      <c r="AA15" s="49">
        <v>1</v>
      </c>
      <c r="AB15" s="49">
        <v>1</v>
      </c>
      <c r="AC15" s="49">
        <v>0</v>
      </c>
      <c r="AD15" s="49">
        <v>1</v>
      </c>
      <c r="AE15" s="49">
        <v>0</v>
      </c>
      <c r="AF15" s="49">
        <v>1</v>
      </c>
      <c r="AG15" s="49">
        <v>1</v>
      </c>
      <c r="AH15" s="49">
        <v>1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</row>
    <row r="16" spans="1:42" ht="14.25">
      <c r="A16" s="49" t="str">
        <f>'Wyniki ucz'!A16</f>
        <v>A15</v>
      </c>
      <c r="B16" s="49" t="s">
        <v>34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49">
        <v>1</v>
      </c>
      <c r="M16" s="49">
        <v>1</v>
      </c>
      <c r="N16" s="49">
        <v>1</v>
      </c>
      <c r="O16" s="49">
        <v>1</v>
      </c>
      <c r="P16" s="49">
        <v>1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9">
        <v>1</v>
      </c>
      <c r="W16" s="49">
        <v>1</v>
      </c>
      <c r="X16" s="49">
        <v>1</v>
      </c>
      <c r="Y16" s="49">
        <v>1</v>
      </c>
      <c r="Z16" s="49">
        <v>1</v>
      </c>
      <c r="AA16" s="49">
        <v>1</v>
      </c>
      <c r="AB16" s="49">
        <v>1</v>
      </c>
      <c r="AC16" s="49">
        <v>1</v>
      </c>
      <c r="AD16" s="49">
        <v>1</v>
      </c>
      <c r="AE16" s="49">
        <v>1</v>
      </c>
      <c r="AF16" s="49">
        <v>1</v>
      </c>
      <c r="AG16" s="49">
        <v>1</v>
      </c>
      <c r="AH16" s="49">
        <v>1</v>
      </c>
      <c r="AI16" s="49">
        <v>1</v>
      </c>
      <c r="AJ16" s="49">
        <v>1</v>
      </c>
      <c r="AK16" s="49">
        <v>1</v>
      </c>
      <c r="AL16" s="49">
        <v>1</v>
      </c>
      <c r="AM16" s="49">
        <v>1</v>
      </c>
      <c r="AN16" s="49">
        <v>1</v>
      </c>
      <c r="AO16" s="49">
        <v>1</v>
      </c>
      <c r="AP16" s="49">
        <v>1</v>
      </c>
    </row>
    <row r="17" spans="1:42" ht="14.25">
      <c r="A17" s="49" t="str">
        <f>'Wyniki ucz'!A17</f>
        <v>A16</v>
      </c>
      <c r="B17" s="49" t="s">
        <v>35</v>
      </c>
      <c r="C17" s="49">
        <v>1</v>
      </c>
      <c r="D17" s="49">
        <v>1</v>
      </c>
      <c r="E17" s="49">
        <v>1</v>
      </c>
      <c r="F17" s="49">
        <v>0</v>
      </c>
      <c r="G17" s="49">
        <v>1</v>
      </c>
      <c r="H17" s="49">
        <v>0</v>
      </c>
      <c r="I17" s="49">
        <v>1</v>
      </c>
      <c r="J17" s="49">
        <v>1</v>
      </c>
      <c r="K17" s="49">
        <v>1</v>
      </c>
      <c r="L17" s="49">
        <v>1</v>
      </c>
      <c r="M17" s="49">
        <v>1</v>
      </c>
      <c r="N17" s="49">
        <v>0</v>
      </c>
      <c r="O17" s="49">
        <v>1</v>
      </c>
      <c r="P17" s="49">
        <v>1</v>
      </c>
      <c r="Q17" s="49">
        <v>1</v>
      </c>
      <c r="R17" s="49">
        <v>0</v>
      </c>
      <c r="S17" s="49">
        <v>1</v>
      </c>
      <c r="T17" s="49">
        <v>0</v>
      </c>
      <c r="U17" s="49">
        <v>1</v>
      </c>
      <c r="V17" s="49">
        <v>1</v>
      </c>
      <c r="W17" s="49">
        <v>1</v>
      </c>
      <c r="X17" s="49">
        <v>1</v>
      </c>
      <c r="Y17" s="49">
        <v>1</v>
      </c>
      <c r="Z17" s="49">
        <v>1</v>
      </c>
      <c r="AA17" s="49">
        <v>1</v>
      </c>
      <c r="AB17" s="49">
        <v>1</v>
      </c>
      <c r="AC17" s="49">
        <v>0</v>
      </c>
      <c r="AD17" s="49">
        <v>1</v>
      </c>
      <c r="AE17" s="49">
        <v>1</v>
      </c>
      <c r="AF17" s="49">
        <v>0</v>
      </c>
      <c r="AG17" s="49">
        <v>1</v>
      </c>
      <c r="AH17" s="49">
        <v>1</v>
      </c>
      <c r="AI17" s="49">
        <v>1</v>
      </c>
      <c r="AJ17" s="49">
        <v>1</v>
      </c>
      <c r="AK17" s="49">
        <v>1</v>
      </c>
      <c r="AL17" s="49">
        <v>1</v>
      </c>
      <c r="AM17" s="49">
        <v>1</v>
      </c>
      <c r="AN17" s="49">
        <v>1</v>
      </c>
      <c r="AO17" s="49">
        <v>1</v>
      </c>
      <c r="AP17" s="49">
        <v>1</v>
      </c>
    </row>
    <row r="18" spans="1:42" ht="14.25">
      <c r="A18" s="49" t="str">
        <f>'Wyniki ucz'!A18</f>
        <v>A17</v>
      </c>
      <c r="B18" s="49" t="s">
        <v>35</v>
      </c>
      <c r="C18" s="49">
        <v>1</v>
      </c>
      <c r="D18" s="49">
        <v>1</v>
      </c>
      <c r="E18" s="49">
        <v>1</v>
      </c>
      <c r="F18" s="49">
        <v>1</v>
      </c>
      <c r="G18" s="49">
        <v>1</v>
      </c>
      <c r="H18" s="49">
        <v>1</v>
      </c>
      <c r="I18" s="49">
        <v>1</v>
      </c>
      <c r="J18" s="49">
        <v>1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1</v>
      </c>
      <c r="Q18" s="49">
        <v>1</v>
      </c>
      <c r="R18" s="49">
        <v>0</v>
      </c>
      <c r="S18" s="49">
        <v>0</v>
      </c>
      <c r="T18" s="49">
        <v>0</v>
      </c>
      <c r="U18" s="49">
        <v>1</v>
      </c>
      <c r="V18" s="49">
        <v>0</v>
      </c>
      <c r="W18" s="49">
        <v>0</v>
      </c>
      <c r="X18" s="49">
        <v>0</v>
      </c>
      <c r="Y18" s="49">
        <v>0</v>
      </c>
      <c r="Z18" s="49">
        <v>1</v>
      </c>
      <c r="AA18" s="49">
        <v>1</v>
      </c>
      <c r="AB18" s="49">
        <v>1</v>
      </c>
      <c r="AC18" s="49">
        <v>1</v>
      </c>
      <c r="AD18" s="49">
        <v>1</v>
      </c>
      <c r="AE18" s="49">
        <v>0</v>
      </c>
      <c r="AF18" s="49">
        <v>1</v>
      </c>
      <c r="AG18" s="49">
        <v>1</v>
      </c>
      <c r="AH18" s="49">
        <v>1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1</v>
      </c>
      <c r="AP18" s="49">
        <v>1</v>
      </c>
    </row>
    <row r="19" spans="1:42" ht="14.25">
      <c r="A19" s="49" t="str">
        <f>'Wyniki ucz'!A19</f>
        <v>A18</v>
      </c>
      <c r="B19" s="49" t="s">
        <v>34</v>
      </c>
      <c r="C19" s="49">
        <v>1</v>
      </c>
      <c r="D19" s="49">
        <v>1</v>
      </c>
      <c r="E19" s="49">
        <v>1</v>
      </c>
      <c r="F19" s="49">
        <v>1</v>
      </c>
      <c r="G19" s="49">
        <v>1</v>
      </c>
      <c r="H19" s="49">
        <v>1</v>
      </c>
      <c r="I19" s="49">
        <v>1</v>
      </c>
      <c r="J19" s="49">
        <v>1</v>
      </c>
      <c r="K19" s="49">
        <v>1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49">
        <v>1</v>
      </c>
      <c r="R19" s="49">
        <v>1</v>
      </c>
      <c r="S19" s="49">
        <v>1</v>
      </c>
      <c r="T19" s="49">
        <v>1</v>
      </c>
      <c r="U19" s="49">
        <v>1</v>
      </c>
      <c r="V19" s="49">
        <v>1</v>
      </c>
      <c r="W19" s="49">
        <v>1</v>
      </c>
      <c r="X19" s="49">
        <v>1</v>
      </c>
      <c r="Y19" s="49">
        <v>1</v>
      </c>
      <c r="Z19" s="49">
        <v>1</v>
      </c>
      <c r="AA19" s="49">
        <v>1</v>
      </c>
      <c r="AB19" s="49">
        <v>1</v>
      </c>
      <c r="AC19" s="49">
        <v>1</v>
      </c>
      <c r="AD19" s="49">
        <v>1</v>
      </c>
      <c r="AE19" s="49">
        <v>0</v>
      </c>
      <c r="AF19" s="49">
        <v>1</v>
      </c>
      <c r="AG19" s="49">
        <v>1</v>
      </c>
      <c r="AH19" s="49">
        <v>1</v>
      </c>
      <c r="AI19" s="49">
        <v>1</v>
      </c>
      <c r="AJ19" s="49">
        <v>0</v>
      </c>
      <c r="AK19" s="49">
        <v>1</v>
      </c>
      <c r="AL19" s="49">
        <v>0</v>
      </c>
      <c r="AM19" s="49">
        <v>1</v>
      </c>
      <c r="AN19" s="49">
        <v>1</v>
      </c>
      <c r="AO19" s="49">
        <v>1</v>
      </c>
      <c r="AP19" s="49">
        <v>1</v>
      </c>
    </row>
    <row r="20" spans="1:42" ht="14.25">
      <c r="A20" s="49" t="str">
        <f>'Wyniki ucz'!A20</f>
        <v>A19</v>
      </c>
      <c r="B20" s="49" t="s">
        <v>34</v>
      </c>
      <c r="C20" s="49">
        <v>1</v>
      </c>
      <c r="D20" s="49">
        <v>1</v>
      </c>
      <c r="E20" s="49">
        <v>1</v>
      </c>
      <c r="F20" s="49">
        <v>1</v>
      </c>
      <c r="G20" s="49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1</v>
      </c>
      <c r="P20" s="49">
        <v>1</v>
      </c>
      <c r="Q20" s="49">
        <v>1</v>
      </c>
      <c r="R20" s="49">
        <v>1</v>
      </c>
      <c r="S20" s="49">
        <v>1</v>
      </c>
      <c r="T20" s="49">
        <v>1</v>
      </c>
      <c r="U20" s="49">
        <v>1</v>
      </c>
      <c r="V20" s="49">
        <v>1</v>
      </c>
      <c r="W20" s="49">
        <v>1</v>
      </c>
      <c r="X20" s="49">
        <v>1</v>
      </c>
      <c r="Y20" s="49">
        <v>1</v>
      </c>
      <c r="Z20" s="49">
        <v>1</v>
      </c>
      <c r="AA20" s="49">
        <v>1</v>
      </c>
      <c r="AB20" s="49">
        <v>1</v>
      </c>
      <c r="AC20" s="49">
        <v>1</v>
      </c>
      <c r="AD20" s="49">
        <v>1</v>
      </c>
      <c r="AE20" s="49">
        <v>0</v>
      </c>
      <c r="AF20" s="49">
        <v>1</v>
      </c>
      <c r="AG20" s="49">
        <v>1</v>
      </c>
      <c r="AH20" s="49">
        <v>1</v>
      </c>
      <c r="AI20" s="49">
        <v>1</v>
      </c>
      <c r="AJ20" s="49">
        <v>1</v>
      </c>
      <c r="AK20" s="49">
        <v>1</v>
      </c>
      <c r="AL20" s="49">
        <v>1</v>
      </c>
      <c r="AM20" s="49">
        <v>1</v>
      </c>
      <c r="AN20" s="49">
        <v>1</v>
      </c>
      <c r="AO20" s="49">
        <v>1</v>
      </c>
      <c r="AP20" s="49">
        <v>1</v>
      </c>
    </row>
    <row r="21" spans="1:42" ht="14.25">
      <c r="A21" s="49" t="str">
        <f>'Wyniki ucz'!A21</f>
        <v>A20</v>
      </c>
      <c r="B21" s="49" t="s">
        <v>35</v>
      </c>
      <c r="C21" s="49">
        <v>1</v>
      </c>
      <c r="D21" s="49">
        <v>1</v>
      </c>
      <c r="E21" s="49">
        <v>1</v>
      </c>
      <c r="F21" s="49">
        <v>1</v>
      </c>
      <c r="G21" s="49">
        <v>0</v>
      </c>
      <c r="H21" s="49">
        <v>0</v>
      </c>
      <c r="I21" s="49">
        <v>1</v>
      </c>
      <c r="J21" s="49">
        <v>1</v>
      </c>
      <c r="K21" s="49">
        <v>1</v>
      </c>
      <c r="L21" s="49">
        <v>1</v>
      </c>
      <c r="M21" s="49">
        <v>0</v>
      </c>
      <c r="N21" s="49">
        <v>1</v>
      </c>
      <c r="O21" s="49">
        <v>1</v>
      </c>
      <c r="P21" s="49">
        <v>1</v>
      </c>
      <c r="Q21" s="49">
        <v>1</v>
      </c>
      <c r="R21" s="49">
        <v>0</v>
      </c>
      <c r="S21" s="49">
        <v>0</v>
      </c>
      <c r="T21" s="49">
        <v>0</v>
      </c>
      <c r="U21" s="49">
        <v>1</v>
      </c>
      <c r="V21" s="49">
        <v>0</v>
      </c>
      <c r="W21" s="49">
        <v>1</v>
      </c>
      <c r="X21" s="49">
        <v>1</v>
      </c>
      <c r="Y21" s="49">
        <v>0</v>
      </c>
      <c r="Z21" s="49">
        <v>1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1</v>
      </c>
      <c r="AG21" s="49">
        <v>0</v>
      </c>
      <c r="AH21" s="49">
        <v>1</v>
      </c>
      <c r="AI21" s="49">
        <v>1</v>
      </c>
      <c r="AJ21" s="49">
        <v>0</v>
      </c>
      <c r="AK21" s="49">
        <v>0</v>
      </c>
      <c r="AL21" s="49">
        <v>0</v>
      </c>
      <c r="AM21" s="49">
        <v>1</v>
      </c>
      <c r="AN21" s="49">
        <v>1</v>
      </c>
      <c r="AO21" s="49">
        <v>0</v>
      </c>
      <c r="AP21" s="49">
        <v>0</v>
      </c>
    </row>
    <row r="22" spans="1:42" ht="14.25">
      <c r="A22" s="49" t="str">
        <f>'Wyniki ucz'!A22</f>
        <v>A21</v>
      </c>
      <c r="B22" s="49" t="s">
        <v>34</v>
      </c>
      <c r="C22" s="49">
        <v>1</v>
      </c>
      <c r="D22" s="49">
        <v>1</v>
      </c>
      <c r="E22" s="49">
        <v>1</v>
      </c>
      <c r="F22" s="49">
        <v>1</v>
      </c>
      <c r="G22" s="49">
        <v>1</v>
      </c>
      <c r="H22" s="49">
        <v>1</v>
      </c>
      <c r="I22" s="49">
        <v>1</v>
      </c>
      <c r="J22" s="49">
        <v>1</v>
      </c>
      <c r="K22" s="49">
        <v>1</v>
      </c>
      <c r="L22" s="49">
        <v>1</v>
      </c>
      <c r="M22" s="49">
        <v>1</v>
      </c>
      <c r="N22" s="49">
        <v>0</v>
      </c>
      <c r="O22" s="49">
        <v>1</v>
      </c>
      <c r="P22" s="49">
        <v>1</v>
      </c>
      <c r="Q22" s="49">
        <v>1</v>
      </c>
      <c r="R22" s="49">
        <v>0</v>
      </c>
      <c r="S22" s="49">
        <v>1</v>
      </c>
      <c r="T22" s="49">
        <v>1</v>
      </c>
      <c r="U22" s="49">
        <v>1</v>
      </c>
      <c r="V22" s="49">
        <v>1</v>
      </c>
      <c r="W22" s="49">
        <v>1</v>
      </c>
      <c r="X22" s="49">
        <v>1</v>
      </c>
      <c r="Y22" s="49">
        <v>1</v>
      </c>
      <c r="Z22" s="49">
        <v>1</v>
      </c>
      <c r="AA22" s="49">
        <v>1</v>
      </c>
      <c r="AB22" s="49">
        <v>1</v>
      </c>
      <c r="AC22" s="49">
        <v>0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1</v>
      </c>
      <c r="AL22" s="49">
        <v>0</v>
      </c>
      <c r="AM22" s="49">
        <v>1</v>
      </c>
      <c r="AN22" s="49">
        <v>1</v>
      </c>
      <c r="AO22" s="49">
        <v>1</v>
      </c>
      <c r="AP22" s="49">
        <v>1</v>
      </c>
    </row>
    <row r="23" spans="1:42" ht="14.25">
      <c r="A23" s="49" t="str">
        <f>'Wyniki ucz'!A23</f>
        <v>A22</v>
      </c>
      <c r="B23" s="49" t="s">
        <v>35</v>
      </c>
      <c r="C23" s="49">
        <v>1</v>
      </c>
      <c r="D23" s="49">
        <v>1</v>
      </c>
      <c r="E23" s="49">
        <v>1</v>
      </c>
      <c r="F23" s="49">
        <v>1</v>
      </c>
      <c r="G23" s="49">
        <v>1</v>
      </c>
      <c r="H23" s="49">
        <v>1</v>
      </c>
      <c r="I23" s="49">
        <v>1</v>
      </c>
      <c r="J23" s="49">
        <v>1</v>
      </c>
      <c r="K23" s="49">
        <v>1</v>
      </c>
      <c r="L23" s="49">
        <v>1</v>
      </c>
      <c r="M23" s="49">
        <v>1</v>
      </c>
      <c r="N23" s="49">
        <v>1</v>
      </c>
      <c r="O23" s="49">
        <v>1</v>
      </c>
      <c r="P23" s="49">
        <v>1</v>
      </c>
      <c r="Q23" s="49">
        <v>1</v>
      </c>
      <c r="R23" s="49">
        <v>1</v>
      </c>
      <c r="S23" s="49">
        <v>1</v>
      </c>
      <c r="T23" s="49">
        <v>1</v>
      </c>
      <c r="U23" s="49">
        <v>1</v>
      </c>
      <c r="V23" s="49">
        <v>1</v>
      </c>
      <c r="W23" s="49">
        <v>1</v>
      </c>
      <c r="X23" s="49">
        <v>1</v>
      </c>
      <c r="Y23" s="49">
        <v>1</v>
      </c>
      <c r="Z23" s="49">
        <v>1</v>
      </c>
      <c r="AA23" s="49">
        <v>1</v>
      </c>
      <c r="AB23" s="49">
        <v>1</v>
      </c>
      <c r="AC23" s="49">
        <v>0</v>
      </c>
      <c r="AD23" s="49">
        <v>1</v>
      </c>
      <c r="AE23" s="49">
        <v>1</v>
      </c>
      <c r="AF23" s="49">
        <v>1</v>
      </c>
      <c r="AG23" s="49">
        <v>1</v>
      </c>
      <c r="AH23" s="49">
        <v>1</v>
      </c>
      <c r="AI23" s="49">
        <v>1</v>
      </c>
      <c r="AJ23" s="49">
        <v>0</v>
      </c>
      <c r="AK23" s="49">
        <v>1</v>
      </c>
      <c r="AL23" s="49">
        <v>1</v>
      </c>
      <c r="AM23" s="49">
        <v>1</v>
      </c>
      <c r="AN23" s="49">
        <v>1</v>
      </c>
      <c r="AO23" s="49">
        <v>1</v>
      </c>
      <c r="AP23" s="49">
        <v>1</v>
      </c>
    </row>
    <row r="24" spans="1:42" ht="14.25">
      <c r="A24" s="49" t="str">
        <f>'Wyniki ucz'!A24</f>
        <v>A23</v>
      </c>
      <c r="B24" s="49" t="s">
        <v>35</v>
      </c>
      <c r="C24" s="49">
        <v>1</v>
      </c>
      <c r="D24" s="49">
        <v>1</v>
      </c>
      <c r="E24" s="49">
        <v>1</v>
      </c>
      <c r="F24" s="49">
        <v>1</v>
      </c>
      <c r="G24" s="49">
        <v>0</v>
      </c>
      <c r="H24" s="49">
        <v>0</v>
      </c>
      <c r="I24" s="49">
        <v>1</v>
      </c>
      <c r="J24" s="49">
        <v>1</v>
      </c>
      <c r="K24" s="49">
        <v>1</v>
      </c>
      <c r="L24" s="49">
        <v>1</v>
      </c>
      <c r="M24" s="49">
        <v>1</v>
      </c>
      <c r="N24" s="49">
        <v>0</v>
      </c>
      <c r="O24" s="49">
        <v>1</v>
      </c>
      <c r="P24" s="49">
        <v>1</v>
      </c>
      <c r="Q24" s="49">
        <v>1</v>
      </c>
      <c r="R24" s="49">
        <v>1</v>
      </c>
      <c r="S24" s="49">
        <v>1</v>
      </c>
      <c r="T24" s="49">
        <v>0</v>
      </c>
      <c r="U24" s="49">
        <v>1</v>
      </c>
      <c r="V24" s="49">
        <v>1</v>
      </c>
      <c r="W24" s="49">
        <v>1</v>
      </c>
      <c r="X24" s="49">
        <v>0</v>
      </c>
      <c r="Y24" s="49">
        <v>1</v>
      </c>
      <c r="Z24" s="49">
        <v>1</v>
      </c>
      <c r="AA24" s="49">
        <v>1</v>
      </c>
      <c r="AB24" s="49">
        <v>1</v>
      </c>
      <c r="AC24" s="49">
        <v>1</v>
      </c>
      <c r="AD24" s="49">
        <v>1</v>
      </c>
      <c r="AE24" s="49">
        <v>0</v>
      </c>
      <c r="AF24" s="49">
        <v>1</v>
      </c>
      <c r="AG24" s="49">
        <v>1</v>
      </c>
      <c r="AH24" s="49">
        <v>1</v>
      </c>
      <c r="AI24" s="49">
        <v>1</v>
      </c>
      <c r="AJ24" s="49">
        <v>0</v>
      </c>
      <c r="AK24" s="49">
        <v>0</v>
      </c>
      <c r="AL24" s="49">
        <v>1</v>
      </c>
      <c r="AM24" s="49">
        <v>0</v>
      </c>
      <c r="AN24" s="49">
        <v>1</v>
      </c>
      <c r="AO24" s="49">
        <v>1</v>
      </c>
      <c r="AP24" s="49">
        <v>0</v>
      </c>
    </row>
    <row r="25" spans="1:42" ht="14.25">
      <c r="A25" s="49" t="str">
        <f>'Wyniki ucz'!A25</f>
        <v>A24</v>
      </c>
      <c r="B25" s="49" t="s">
        <v>34</v>
      </c>
      <c r="C25" s="49">
        <v>1</v>
      </c>
      <c r="D25" s="49">
        <v>1</v>
      </c>
      <c r="E25" s="49">
        <v>1</v>
      </c>
      <c r="F25" s="49">
        <v>1</v>
      </c>
      <c r="G25" s="49">
        <v>0</v>
      </c>
      <c r="H25" s="49">
        <v>0</v>
      </c>
      <c r="I25" s="49">
        <v>1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9">
        <v>1</v>
      </c>
      <c r="P25" s="49">
        <v>0</v>
      </c>
      <c r="Q25" s="49">
        <v>1</v>
      </c>
      <c r="R25" s="49">
        <v>0</v>
      </c>
      <c r="S25" s="49">
        <v>0</v>
      </c>
      <c r="T25" s="49">
        <v>1</v>
      </c>
      <c r="U25" s="49">
        <v>0</v>
      </c>
      <c r="V25" s="49">
        <v>1</v>
      </c>
      <c r="W25" s="49">
        <v>0</v>
      </c>
      <c r="X25" s="49">
        <v>0</v>
      </c>
      <c r="Y25" s="49">
        <v>0</v>
      </c>
      <c r="Z25" s="49">
        <v>1</v>
      </c>
      <c r="AA25" s="49">
        <v>1</v>
      </c>
      <c r="AB25" s="49">
        <v>1</v>
      </c>
      <c r="AC25" s="49">
        <v>0</v>
      </c>
      <c r="AD25" s="49">
        <v>0</v>
      </c>
      <c r="AE25" s="49">
        <v>0</v>
      </c>
      <c r="AF25" s="49">
        <v>0</v>
      </c>
      <c r="AG25" s="49">
        <v>1</v>
      </c>
      <c r="AH25" s="49">
        <v>1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1</v>
      </c>
      <c r="AP25" s="49">
        <v>1</v>
      </c>
    </row>
    <row r="26" spans="1:42" ht="14.25">
      <c r="A26" s="49" t="str">
        <f>'Wyniki ucz'!A26</f>
        <v>A26</v>
      </c>
      <c r="B26" s="49" t="s">
        <v>34</v>
      </c>
      <c r="C26" s="49">
        <v>1</v>
      </c>
      <c r="D26" s="49">
        <v>1</v>
      </c>
      <c r="E26" s="49">
        <v>1</v>
      </c>
      <c r="F26" s="49">
        <v>1</v>
      </c>
      <c r="G26" s="49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1</v>
      </c>
      <c r="Z26" s="49">
        <v>1</v>
      </c>
      <c r="AA26" s="49">
        <v>1</v>
      </c>
      <c r="AB26" s="49">
        <v>1</v>
      </c>
      <c r="AC26" s="49">
        <v>1</v>
      </c>
      <c r="AD26" s="49">
        <v>1</v>
      </c>
      <c r="AE26" s="49">
        <v>1</v>
      </c>
      <c r="AF26" s="49">
        <v>1</v>
      </c>
      <c r="AG26" s="49">
        <v>1</v>
      </c>
      <c r="AH26" s="49">
        <v>1</v>
      </c>
      <c r="AI26" s="49">
        <v>1</v>
      </c>
      <c r="AJ26" s="49">
        <v>1</v>
      </c>
      <c r="AK26" s="49">
        <v>1</v>
      </c>
      <c r="AL26" s="49">
        <v>1</v>
      </c>
      <c r="AM26" s="49">
        <v>1</v>
      </c>
      <c r="AN26" s="49">
        <v>1</v>
      </c>
      <c r="AO26" s="49">
        <v>1</v>
      </c>
      <c r="AP26" s="49">
        <v>1</v>
      </c>
    </row>
    <row r="27" spans="1:42" ht="14.25">
      <c r="A27" s="49" t="str">
        <f>'Wyniki ucz'!A27</f>
        <v>B01</v>
      </c>
      <c r="B27" s="49" t="s">
        <v>34</v>
      </c>
      <c r="C27" s="49">
        <v>1</v>
      </c>
      <c r="D27" s="49">
        <v>1</v>
      </c>
      <c r="E27" s="49">
        <v>1</v>
      </c>
      <c r="F27" s="49">
        <v>1</v>
      </c>
      <c r="G27" s="49">
        <v>1</v>
      </c>
      <c r="H27" s="49">
        <v>1</v>
      </c>
      <c r="I27" s="49">
        <v>1</v>
      </c>
      <c r="J27" s="49">
        <v>1</v>
      </c>
      <c r="K27" s="49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49">
        <v>1</v>
      </c>
      <c r="R27" s="49">
        <v>1</v>
      </c>
      <c r="S27" s="49">
        <v>1</v>
      </c>
      <c r="T27" s="49">
        <v>1</v>
      </c>
      <c r="U27" s="49">
        <v>1</v>
      </c>
      <c r="V27" s="49">
        <v>1</v>
      </c>
      <c r="W27" s="49">
        <v>1</v>
      </c>
      <c r="X27" s="49">
        <v>1</v>
      </c>
      <c r="Y27" s="49">
        <v>1</v>
      </c>
      <c r="Z27" s="49">
        <v>1</v>
      </c>
      <c r="AA27" s="49">
        <v>1</v>
      </c>
      <c r="AB27" s="49">
        <v>1</v>
      </c>
      <c r="AC27" s="49">
        <v>1</v>
      </c>
      <c r="AD27" s="49">
        <v>1</v>
      </c>
      <c r="AE27" s="49">
        <v>1</v>
      </c>
      <c r="AF27" s="49">
        <v>1</v>
      </c>
      <c r="AG27" s="49">
        <v>1</v>
      </c>
      <c r="AH27" s="49">
        <v>0</v>
      </c>
      <c r="AI27" s="49">
        <v>1</v>
      </c>
      <c r="AJ27" s="49">
        <v>1</v>
      </c>
      <c r="AK27" s="49">
        <v>1</v>
      </c>
      <c r="AL27" s="49">
        <v>1</v>
      </c>
      <c r="AM27" s="49">
        <v>1</v>
      </c>
      <c r="AN27" s="49">
        <v>1</v>
      </c>
      <c r="AO27" s="49">
        <v>1</v>
      </c>
      <c r="AP27" s="49">
        <v>1</v>
      </c>
    </row>
    <row r="28" spans="1:42" ht="14.25">
      <c r="A28" s="49" t="str">
        <f>'Wyniki ucz'!A28</f>
        <v>B02</v>
      </c>
      <c r="B28" s="49" t="s">
        <v>34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0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v>1</v>
      </c>
      <c r="AB28" s="49">
        <v>1</v>
      </c>
      <c r="AC28" s="49">
        <v>1</v>
      </c>
      <c r="AD28" s="49">
        <v>1</v>
      </c>
      <c r="AE28" s="49">
        <v>1</v>
      </c>
      <c r="AF28" s="49">
        <v>1</v>
      </c>
      <c r="AG28" s="49">
        <v>1</v>
      </c>
      <c r="AH28" s="49">
        <v>1</v>
      </c>
      <c r="AI28" s="49">
        <v>0</v>
      </c>
      <c r="AJ28" s="49">
        <v>1</v>
      </c>
      <c r="AK28" s="49">
        <v>0</v>
      </c>
      <c r="AL28" s="49">
        <v>1</v>
      </c>
      <c r="AM28" s="49">
        <v>1</v>
      </c>
      <c r="AN28" s="49">
        <v>1</v>
      </c>
      <c r="AO28" s="49">
        <v>1</v>
      </c>
      <c r="AP28" s="49">
        <v>1</v>
      </c>
    </row>
    <row r="29" spans="1:42" ht="14.25">
      <c r="A29" s="49" t="str">
        <f>'Wyniki ucz'!A29</f>
        <v>B03</v>
      </c>
      <c r="B29" s="49" t="s">
        <v>35</v>
      </c>
      <c r="C29" s="49">
        <v>1</v>
      </c>
      <c r="D29" s="49">
        <v>1</v>
      </c>
      <c r="E29" s="49">
        <v>1</v>
      </c>
      <c r="F29" s="49">
        <v>1</v>
      </c>
      <c r="G29" s="49">
        <v>1</v>
      </c>
      <c r="H29" s="49">
        <v>1</v>
      </c>
      <c r="I29" s="49">
        <v>1</v>
      </c>
      <c r="J29" s="49">
        <v>1</v>
      </c>
      <c r="K29" s="49">
        <v>1</v>
      </c>
      <c r="L29" s="49">
        <v>1</v>
      </c>
      <c r="M29" s="49">
        <v>1</v>
      </c>
      <c r="N29" s="49">
        <v>1</v>
      </c>
      <c r="O29" s="49">
        <v>1</v>
      </c>
      <c r="P29" s="49">
        <v>1</v>
      </c>
      <c r="Q29" s="49">
        <v>1</v>
      </c>
      <c r="R29" s="49">
        <v>1</v>
      </c>
      <c r="S29" s="49">
        <v>1</v>
      </c>
      <c r="T29" s="49">
        <v>1</v>
      </c>
      <c r="U29" s="49">
        <v>1</v>
      </c>
      <c r="V29" s="49">
        <v>1</v>
      </c>
      <c r="W29" s="49">
        <v>1</v>
      </c>
      <c r="X29" s="49">
        <v>1</v>
      </c>
      <c r="Y29" s="49">
        <v>1</v>
      </c>
      <c r="Z29" s="49">
        <v>1</v>
      </c>
      <c r="AA29" s="49">
        <v>1</v>
      </c>
      <c r="AB29" s="49">
        <v>1</v>
      </c>
      <c r="AC29" s="49">
        <v>1</v>
      </c>
      <c r="AD29" s="49">
        <v>1</v>
      </c>
      <c r="AE29" s="49">
        <v>1</v>
      </c>
      <c r="AF29" s="49">
        <v>1</v>
      </c>
      <c r="AG29" s="49">
        <v>1</v>
      </c>
      <c r="AH29" s="49">
        <v>1</v>
      </c>
      <c r="AI29" s="49">
        <v>1</v>
      </c>
      <c r="AJ29" s="49">
        <v>1</v>
      </c>
      <c r="AK29" s="49">
        <v>1</v>
      </c>
      <c r="AL29" s="49">
        <v>1</v>
      </c>
      <c r="AM29" s="49">
        <v>1</v>
      </c>
      <c r="AN29" s="49">
        <v>1</v>
      </c>
      <c r="AO29" s="49">
        <v>1</v>
      </c>
      <c r="AP29" s="49">
        <v>1</v>
      </c>
    </row>
    <row r="30" spans="1:42" ht="14.25">
      <c r="A30" s="49" t="str">
        <f>'Wyniki ucz'!A30</f>
        <v>B04</v>
      </c>
      <c r="B30" s="49" t="s">
        <v>35</v>
      </c>
      <c r="C30" s="49">
        <v>1</v>
      </c>
      <c r="D30" s="49">
        <v>1</v>
      </c>
      <c r="E30" s="49">
        <v>1</v>
      </c>
      <c r="F30" s="49">
        <v>1</v>
      </c>
      <c r="G30" s="49">
        <v>1</v>
      </c>
      <c r="H30" s="49">
        <v>1</v>
      </c>
      <c r="I30" s="49">
        <v>1</v>
      </c>
      <c r="J30" s="49">
        <v>1</v>
      </c>
      <c r="K30" s="49">
        <v>1</v>
      </c>
      <c r="L30" s="49">
        <v>1</v>
      </c>
      <c r="M30" s="49">
        <v>1</v>
      </c>
      <c r="N30" s="49">
        <v>1</v>
      </c>
      <c r="O30" s="49">
        <v>1</v>
      </c>
      <c r="P30" s="49">
        <v>1</v>
      </c>
      <c r="Q30" s="49">
        <v>1</v>
      </c>
      <c r="R30" s="49">
        <v>0</v>
      </c>
      <c r="S30" s="49">
        <v>1</v>
      </c>
      <c r="T30" s="49">
        <v>1</v>
      </c>
      <c r="U30" s="49">
        <v>1</v>
      </c>
      <c r="V30" s="49">
        <v>1</v>
      </c>
      <c r="W30" s="49">
        <v>1</v>
      </c>
      <c r="X30" s="49">
        <v>1</v>
      </c>
      <c r="Y30" s="49">
        <v>1</v>
      </c>
      <c r="Z30" s="49">
        <v>1</v>
      </c>
      <c r="AA30" s="49">
        <v>1</v>
      </c>
      <c r="AB30" s="49">
        <v>1</v>
      </c>
      <c r="AC30" s="49">
        <v>0</v>
      </c>
      <c r="AD30" s="49">
        <v>0</v>
      </c>
      <c r="AE30" s="49">
        <v>1</v>
      </c>
      <c r="AF30" s="49">
        <v>0</v>
      </c>
      <c r="AG30" s="49">
        <v>1</v>
      </c>
      <c r="AH30" s="49">
        <v>1</v>
      </c>
      <c r="AI30" s="49">
        <v>1</v>
      </c>
      <c r="AJ30" s="49">
        <v>1</v>
      </c>
      <c r="AK30" s="49">
        <v>1</v>
      </c>
      <c r="AL30" s="49">
        <v>1</v>
      </c>
      <c r="AM30" s="49">
        <v>0</v>
      </c>
      <c r="AN30" s="49">
        <v>0</v>
      </c>
      <c r="AO30" s="49">
        <v>1</v>
      </c>
      <c r="AP30" s="49">
        <v>1</v>
      </c>
    </row>
    <row r="31" spans="1:42" ht="14.25">
      <c r="A31" s="49" t="str">
        <f>'Wyniki ucz'!A31</f>
        <v>B06</v>
      </c>
      <c r="B31" s="49" t="s">
        <v>35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0</v>
      </c>
      <c r="Q31" s="49">
        <v>1</v>
      </c>
      <c r="R31" s="49">
        <v>1</v>
      </c>
      <c r="S31" s="49">
        <v>1</v>
      </c>
      <c r="T31" s="49">
        <v>0</v>
      </c>
      <c r="U31" s="49">
        <v>1</v>
      </c>
      <c r="V31" s="49">
        <v>1</v>
      </c>
      <c r="W31" s="49">
        <v>1</v>
      </c>
      <c r="X31" s="49">
        <v>1</v>
      </c>
      <c r="Y31" s="49">
        <v>1</v>
      </c>
      <c r="Z31" s="49">
        <v>1</v>
      </c>
      <c r="AA31" s="49">
        <v>1</v>
      </c>
      <c r="AB31" s="49">
        <v>1</v>
      </c>
      <c r="AC31" s="49">
        <v>0</v>
      </c>
      <c r="AD31" s="49">
        <v>1</v>
      </c>
      <c r="AE31" s="49">
        <v>0</v>
      </c>
      <c r="AF31" s="49">
        <v>0</v>
      </c>
      <c r="AG31" s="49">
        <v>1</v>
      </c>
      <c r="AH31" s="49">
        <v>1</v>
      </c>
      <c r="AI31" s="49">
        <v>0</v>
      </c>
      <c r="AJ31" s="49">
        <v>0</v>
      </c>
      <c r="AK31" s="49">
        <v>1</v>
      </c>
      <c r="AL31" s="49">
        <v>1</v>
      </c>
      <c r="AM31" s="49">
        <v>1</v>
      </c>
      <c r="AN31" s="49">
        <v>1</v>
      </c>
      <c r="AO31" s="49">
        <v>1</v>
      </c>
      <c r="AP31" s="49">
        <v>1</v>
      </c>
    </row>
    <row r="32" spans="1:42" ht="14.25">
      <c r="A32" s="49" t="str">
        <f>'Wyniki ucz'!A32</f>
        <v>B07</v>
      </c>
      <c r="B32" s="49" t="s">
        <v>34</v>
      </c>
      <c r="C32" s="49">
        <v>1</v>
      </c>
      <c r="D32" s="49">
        <v>1</v>
      </c>
      <c r="E32" s="49">
        <v>1</v>
      </c>
      <c r="F32" s="49">
        <v>1</v>
      </c>
      <c r="G32" s="49">
        <v>1</v>
      </c>
      <c r="H32" s="49">
        <v>1</v>
      </c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49">
        <v>1</v>
      </c>
      <c r="S32" s="49">
        <v>1</v>
      </c>
      <c r="T32" s="49">
        <v>1</v>
      </c>
      <c r="U32" s="49">
        <v>1</v>
      </c>
      <c r="V32" s="49">
        <v>1</v>
      </c>
      <c r="W32" s="49">
        <v>1</v>
      </c>
      <c r="X32" s="49">
        <v>1</v>
      </c>
      <c r="Y32" s="49">
        <v>1</v>
      </c>
      <c r="Z32" s="49">
        <v>1</v>
      </c>
      <c r="AA32" s="49">
        <v>1</v>
      </c>
      <c r="AB32" s="49">
        <v>1</v>
      </c>
      <c r="AC32" s="49">
        <v>1</v>
      </c>
      <c r="AD32" s="49">
        <v>1</v>
      </c>
      <c r="AE32" s="49">
        <v>1</v>
      </c>
      <c r="AF32" s="49">
        <v>1</v>
      </c>
      <c r="AG32" s="49">
        <v>1</v>
      </c>
      <c r="AH32" s="49">
        <v>1</v>
      </c>
      <c r="AI32" s="49">
        <v>1</v>
      </c>
      <c r="AJ32" s="49">
        <v>1</v>
      </c>
      <c r="AK32" s="49">
        <v>1</v>
      </c>
      <c r="AL32" s="49">
        <v>1</v>
      </c>
      <c r="AM32" s="49">
        <v>1</v>
      </c>
      <c r="AN32" s="49">
        <v>1</v>
      </c>
      <c r="AO32" s="49">
        <v>1</v>
      </c>
      <c r="AP32" s="49">
        <v>1</v>
      </c>
    </row>
    <row r="33" spans="1:42" ht="14.25">
      <c r="A33" s="49" t="str">
        <f>'Wyniki ucz'!A33</f>
        <v>B08</v>
      </c>
      <c r="B33" s="49" t="s">
        <v>35</v>
      </c>
      <c r="C33" s="49">
        <v>1</v>
      </c>
      <c r="D33" s="49">
        <v>1</v>
      </c>
      <c r="E33" s="49">
        <v>1</v>
      </c>
      <c r="F33" s="49">
        <v>0</v>
      </c>
      <c r="G33" s="49">
        <v>0</v>
      </c>
      <c r="H33" s="49">
        <v>1</v>
      </c>
      <c r="I33" s="49">
        <v>1</v>
      </c>
      <c r="J33" s="49">
        <v>0</v>
      </c>
      <c r="K33" s="49">
        <v>0</v>
      </c>
      <c r="L33" s="49">
        <v>1</v>
      </c>
      <c r="M33" s="49">
        <v>0</v>
      </c>
      <c r="N33" s="49">
        <v>0</v>
      </c>
      <c r="O33" s="49">
        <v>1</v>
      </c>
      <c r="P33" s="49">
        <v>1</v>
      </c>
      <c r="Q33" s="49">
        <v>1</v>
      </c>
      <c r="R33" s="49">
        <v>1</v>
      </c>
      <c r="S33" s="49">
        <v>1</v>
      </c>
      <c r="T33" s="49">
        <v>0</v>
      </c>
      <c r="U33" s="49">
        <v>0</v>
      </c>
      <c r="V33" s="49">
        <v>1</v>
      </c>
      <c r="W33" s="49">
        <v>1</v>
      </c>
      <c r="X33" s="49">
        <v>0</v>
      </c>
      <c r="Y33" s="49">
        <v>0</v>
      </c>
      <c r="Z33" s="49">
        <v>0</v>
      </c>
      <c r="AA33" s="49">
        <v>0</v>
      </c>
      <c r="AB33" s="49">
        <v>1</v>
      </c>
      <c r="AC33" s="49">
        <v>0</v>
      </c>
      <c r="AD33" s="49">
        <v>1</v>
      </c>
      <c r="AE33" s="49">
        <v>0</v>
      </c>
      <c r="AF33" s="49">
        <v>1</v>
      </c>
      <c r="AG33" s="49">
        <v>0</v>
      </c>
      <c r="AH33" s="49">
        <v>0</v>
      </c>
      <c r="AI33" s="49">
        <v>1</v>
      </c>
      <c r="AJ33" s="49">
        <v>0</v>
      </c>
      <c r="AK33" s="49">
        <v>0</v>
      </c>
      <c r="AL33" s="49">
        <v>0</v>
      </c>
      <c r="AM33" s="49">
        <v>1</v>
      </c>
      <c r="AN33" s="49">
        <v>0</v>
      </c>
      <c r="AO33" s="49">
        <v>0</v>
      </c>
      <c r="AP33" s="49">
        <v>0</v>
      </c>
    </row>
    <row r="34" spans="1:42" ht="14.25">
      <c r="A34" s="49" t="str">
        <f>'Wyniki ucz'!A34</f>
        <v>B09</v>
      </c>
      <c r="B34" s="49" t="s">
        <v>35</v>
      </c>
      <c r="C34" s="49">
        <v>1</v>
      </c>
      <c r="D34" s="49">
        <v>1</v>
      </c>
      <c r="E34" s="49">
        <v>1</v>
      </c>
      <c r="F34" s="49">
        <v>0</v>
      </c>
      <c r="G34" s="49">
        <v>0</v>
      </c>
      <c r="H34" s="49">
        <v>1</v>
      </c>
      <c r="I34" s="49">
        <v>1</v>
      </c>
      <c r="J34" s="49">
        <v>1</v>
      </c>
      <c r="K34" s="49">
        <v>1</v>
      </c>
      <c r="L34" s="49">
        <v>0</v>
      </c>
      <c r="M34" s="49">
        <v>1</v>
      </c>
      <c r="N34" s="49">
        <v>0</v>
      </c>
      <c r="O34" s="49">
        <v>1</v>
      </c>
      <c r="P34" s="49">
        <v>1</v>
      </c>
      <c r="Q34" s="49">
        <v>1</v>
      </c>
      <c r="R34" s="49">
        <v>1</v>
      </c>
      <c r="S34" s="49">
        <v>0</v>
      </c>
      <c r="T34" s="49">
        <v>1</v>
      </c>
      <c r="U34" s="49">
        <v>1</v>
      </c>
      <c r="V34" s="49">
        <v>1</v>
      </c>
      <c r="W34" s="49">
        <v>1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0</v>
      </c>
      <c r="AD34" s="49">
        <v>0</v>
      </c>
      <c r="AE34" s="49">
        <v>0</v>
      </c>
      <c r="AF34" s="49">
        <v>1</v>
      </c>
      <c r="AG34" s="49">
        <v>1</v>
      </c>
      <c r="AH34" s="49">
        <v>0</v>
      </c>
      <c r="AI34" s="49">
        <v>1</v>
      </c>
      <c r="AJ34" s="49">
        <v>0</v>
      </c>
      <c r="AK34" s="49">
        <v>1</v>
      </c>
      <c r="AL34" s="49">
        <v>1</v>
      </c>
      <c r="AM34" s="49">
        <v>1</v>
      </c>
      <c r="AN34" s="49">
        <v>1</v>
      </c>
      <c r="AO34" s="49">
        <v>0</v>
      </c>
      <c r="AP34" s="49">
        <v>1</v>
      </c>
    </row>
    <row r="35" spans="1:42" ht="14.25">
      <c r="A35" s="49" t="str">
        <f>'Wyniki ucz'!A35</f>
        <v>B10</v>
      </c>
      <c r="B35" s="49" t="s">
        <v>34</v>
      </c>
      <c r="C35" s="49">
        <v>1</v>
      </c>
      <c r="D35" s="49">
        <v>1</v>
      </c>
      <c r="E35" s="49">
        <v>1</v>
      </c>
      <c r="F35" s="49">
        <v>1</v>
      </c>
      <c r="G35" s="49">
        <v>1</v>
      </c>
      <c r="H35" s="49">
        <v>1</v>
      </c>
      <c r="I35" s="49">
        <v>1</v>
      </c>
      <c r="J35" s="49">
        <v>1</v>
      </c>
      <c r="K35" s="49">
        <v>1</v>
      </c>
      <c r="L35" s="49">
        <v>1</v>
      </c>
      <c r="M35" s="49">
        <v>1</v>
      </c>
      <c r="N35" s="49">
        <v>1</v>
      </c>
      <c r="O35" s="49">
        <v>1</v>
      </c>
      <c r="P35" s="49">
        <v>1</v>
      </c>
      <c r="Q35" s="49">
        <v>1</v>
      </c>
      <c r="R35" s="49">
        <v>1</v>
      </c>
      <c r="S35" s="49">
        <v>1</v>
      </c>
      <c r="T35" s="49">
        <v>1</v>
      </c>
      <c r="U35" s="49">
        <v>1</v>
      </c>
      <c r="V35" s="49">
        <v>1</v>
      </c>
      <c r="W35" s="49">
        <v>1</v>
      </c>
      <c r="X35" s="49">
        <v>1</v>
      </c>
      <c r="Y35" s="49">
        <v>1</v>
      </c>
      <c r="Z35" s="49">
        <v>1</v>
      </c>
      <c r="AA35" s="49">
        <v>1</v>
      </c>
      <c r="AB35" s="49">
        <v>1</v>
      </c>
      <c r="AC35" s="49">
        <v>1</v>
      </c>
      <c r="AD35" s="49">
        <v>1</v>
      </c>
      <c r="AE35" s="49">
        <v>1</v>
      </c>
      <c r="AF35" s="49">
        <v>1</v>
      </c>
      <c r="AG35" s="49">
        <v>1</v>
      </c>
      <c r="AH35" s="49">
        <v>1</v>
      </c>
      <c r="AI35" s="49">
        <v>1</v>
      </c>
      <c r="AJ35" s="49">
        <v>1</v>
      </c>
      <c r="AK35" s="49">
        <v>1</v>
      </c>
      <c r="AL35" s="49">
        <v>1</v>
      </c>
      <c r="AM35" s="49">
        <v>1</v>
      </c>
      <c r="AN35" s="49">
        <v>1</v>
      </c>
      <c r="AO35" s="49">
        <v>1</v>
      </c>
      <c r="AP35" s="49">
        <v>1</v>
      </c>
    </row>
    <row r="36" spans="1:42" ht="14.25">
      <c r="A36" s="49" t="str">
        <f>'Wyniki ucz'!A36</f>
        <v>B11</v>
      </c>
      <c r="B36" s="49" t="s">
        <v>34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9">
        <v>1</v>
      </c>
      <c r="AB36" s="49">
        <v>1</v>
      </c>
      <c r="AC36" s="49">
        <v>1</v>
      </c>
      <c r="AD36" s="49">
        <v>1</v>
      </c>
      <c r="AE36" s="49">
        <v>1</v>
      </c>
      <c r="AF36" s="49">
        <v>1</v>
      </c>
      <c r="AG36" s="49">
        <v>1</v>
      </c>
      <c r="AH36" s="49">
        <v>1</v>
      </c>
      <c r="AI36" s="49">
        <v>1</v>
      </c>
      <c r="AJ36" s="49">
        <v>1</v>
      </c>
      <c r="AK36" s="49">
        <v>1</v>
      </c>
      <c r="AL36" s="49">
        <v>1</v>
      </c>
      <c r="AM36" s="49">
        <v>1</v>
      </c>
      <c r="AN36" s="49">
        <v>1</v>
      </c>
      <c r="AO36" s="49">
        <v>1</v>
      </c>
      <c r="AP36" s="49">
        <v>1</v>
      </c>
    </row>
    <row r="37" spans="1:42" ht="14.25">
      <c r="A37" s="49" t="str">
        <f>'Wyniki ucz'!A37</f>
        <v>B12</v>
      </c>
      <c r="B37" s="49" t="s">
        <v>35</v>
      </c>
      <c r="C37" s="49">
        <v>1</v>
      </c>
      <c r="D37" s="49">
        <v>1</v>
      </c>
      <c r="E37" s="49">
        <v>1</v>
      </c>
      <c r="F37" s="49">
        <v>1</v>
      </c>
      <c r="G37" s="49">
        <v>1</v>
      </c>
      <c r="H37" s="49">
        <v>1</v>
      </c>
      <c r="I37" s="49">
        <v>1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1</v>
      </c>
      <c r="P37" s="49">
        <v>1</v>
      </c>
      <c r="Q37" s="49">
        <v>1</v>
      </c>
      <c r="R37" s="49">
        <v>1</v>
      </c>
      <c r="S37" s="49">
        <v>1</v>
      </c>
      <c r="T37" s="49">
        <v>1</v>
      </c>
      <c r="U37" s="49">
        <v>1</v>
      </c>
      <c r="V37" s="49">
        <v>1</v>
      </c>
      <c r="W37" s="49">
        <v>1</v>
      </c>
      <c r="X37" s="49">
        <v>1</v>
      </c>
      <c r="Y37" s="49">
        <v>1</v>
      </c>
      <c r="Z37" s="49">
        <v>1</v>
      </c>
      <c r="AA37" s="49">
        <v>1</v>
      </c>
      <c r="AB37" s="49">
        <v>1</v>
      </c>
      <c r="AC37" s="49">
        <v>1</v>
      </c>
      <c r="AD37" s="49">
        <v>1</v>
      </c>
      <c r="AE37" s="49">
        <v>0</v>
      </c>
      <c r="AF37" s="49">
        <v>1</v>
      </c>
      <c r="AG37" s="49">
        <v>1</v>
      </c>
      <c r="AH37" s="49">
        <v>1</v>
      </c>
      <c r="AI37" s="49">
        <v>1</v>
      </c>
      <c r="AJ37" s="49">
        <v>1</v>
      </c>
      <c r="AK37" s="49">
        <v>1</v>
      </c>
      <c r="AL37" s="49">
        <v>1</v>
      </c>
      <c r="AM37" s="49">
        <v>1</v>
      </c>
      <c r="AN37" s="49">
        <v>1</v>
      </c>
      <c r="AO37" s="49">
        <v>1</v>
      </c>
      <c r="AP37" s="49">
        <v>0</v>
      </c>
    </row>
    <row r="38" spans="1:42" ht="14.25">
      <c r="A38" s="49" t="str">
        <f>'Wyniki ucz'!A38</f>
        <v>B13</v>
      </c>
      <c r="B38" s="49" t="s">
        <v>35</v>
      </c>
      <c r="C38" s="49">
        <v>1</v>
      </c>
      <c r="D38" s="49">
        <v>0</v>
      </c>
      <c r="E38" s="49">
        <v>1</v>
      </c>
      <c r="F38" s="49">
        <v>1</v>
      </c>
      <c r="G38" s="49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  <c r="P38" s="49">
        <v>0</v>
      </c>
      <c r="Q38" s="49">
        <v>1</v>
      </c>
      <c r="R38" s="49">
        <v>0</v>
      </c>
      <c r="S38" s="49">
        <v>1</v>
      </c>
      <c r="T38" s="49">
        <v>1</v>
      </c>
      <c r="U38" s="49">
        <v>1</v>
      </c>
      <c r="V38" s="49">
        <v>1</v>
      </c>
      <c r="W38" s="49">
        <v>1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0</v>
      </c>
      <c r="AD38" s="49">
        <v>1</v>
      </c>
      <c r="AE38" s="49">
        <v>1</v>
      </c>
      <c r="AF38" s="49">
        <v>0</v>
      </c>
      <c r="AG38" s="49">
        <v>1</v>
      </c>
      <c r="AH38" s="49">
        <v>1</v>
      </c>
      <c r="AI38" s="49">
        <v>1</v>
      </c>
      <c r="AJ38" s="49">
        <v>0</v>
      </c>
      <c r="AK38" s="49">
        <v>1</v>
      </c>
      <c r="AL38" s="49">
        <v>1</v>
      </c>
      <c r="AM38" s="49">
        <v>1</v>
      </c>
      <c r="AN38" s="49">
        <v>1</v>
      </c>
      <c r="AO38" s="49">
        <v>1</v>
      </c>
      <c r="AP38" s="49">
        <v>1</v>
      </c>
    </row>
    <row r="39" spans="1:42" ht="14.25">
      <c r="A39" s="49" t="str">
        <f>'Wyniki ucz'!A39</f>
        <v>B15</v>
      </c>
      <c r="B39" s="49" t="s">
        <v>34</v>
      </c>
      <c r="C39" s="49">
        <v>1</v>
      </c>
      <c r="D39" s="49">
        <v>1</v>
      </c>
      <c r="E39" s="49">
        <v>1</v>
      </c>
      <c r="F39" s="49">
        <v>0</v>
      </c>
      <c r="G39" s="49">
        <v>0</v>
      </c>
      <c r="H39" s="49">
        <v>0</v>
      </c>
      <c r="I39" s="49">
        <v>0</v>
      </c>
      <c r="J39" s="49">
        <v>1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1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1</v>
      </c>
      <c r="X39" s="49">
        <v>0</v>
      </c>
      <c r="Y39" s="49">
        <v>0</v>
      </c>
      <c r="Z39" s="49">
        <v>1</v>
      </c>
      <c r="AA39" s="49">
        <v>0</v>
      </c>
      <c r="AB39" s="49">
        <v>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1</v>
      </c>
      <c r="AJ39" s="49">
        <v>1</v>
      </c>
      <c r="AK39" s="49">
        <v>0</v>
      </c>
      <c r="AL39" s="49">
        <v>0</v>
      </c>
      <c r="AM39" s="49">
        <v>0</v>
      </c>
      <c r="AN39" s="49">
        <v>0</v>
      </c>
      <c r="AO39" s="49">
        <v>1</v>
      </c>
      <c r="AP39" s="49">
        <v>0</v>
      </c>
    </row>
    <row r="40" spans="1:42" ht="14.25">
      <c r="A40" s="49" t="str">
        <f>'Wyniki ucz'!A40</f>
        <v>B16</v>
      </c>
      <c r="B40" s="49" t="s">
        <v>34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0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9">
        <v>1</v>
      </c>
      <c r="AB40" s="49">
        <v>1</v>
      </c>
      <c r="AC40" s="49">
        <v>1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1</v>
      </c>
      <c r="AJ40" s="49">
        <v>1</v>
      </c>
      <c r="AK40" s="49">
        <v>1</v>
      </c>
      <c r="AL40" s="49">
        <v>0</v>
      </c>
      <c r="AM40" s="49">
        <v>1</v>
      </c>
      <c r="AN40" s="49">
        <v>1</v>
      </c>
      <c r="AO40" s="49">
        <v>1</v>
      </c>
      <c r="AP40" s="49">
        <v>1</v>
      </c>
    </row>
    <row r="41" spans="1:42" ht="14.25">
      <c r="A41" s="49" t="str">
        <f>'Wyniki ucz'!A41</f>
        <v>B17</v>
      </c>
      <c r="B41" s="49" t="s">
        <v>34</v>
      </c>
      <c r="C41" s="49">
        <v>1</v>
      </c>
      <c r="D41" s="49">
        <v>1</v>
      </c>
      <c r="E41" s="49">
        <v>1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1</v>
      </c>
      <c r="Q41" s="49">
        <v>0</v>
      </c>
      <c r="R41" s="49">
        <v>0</v>
      </c>
      <c r="S41" s="49">
        <v>0</v>
      </c>
      <c r="T41" s="49">
        <v>1</v>
      </c>
      <c r="U41" s="49">
        <v>0</v>
      </c>
      <c r="V41" s="49">
        <v>1</v>
      </c>
      <c r="W41" s="49">
        <v>1</v>
      </c>
      <c r="X41" s="49">
        <v>0</v>
      </c>
      <c r="Y41" s="49">
        <v>1</v>
      </c>
      <c r="Z41" s="49">
        <v>1</v>
      </c>
      <c r="AA41" s="49">
        <v>1</v>
      </c>
      <c r="AB41" s="49">
        <v>1</v>
      </c>
      <c r="AC41" s="49">
        <v>0</v>
      </c>
      <c r="AD41" s="49">
        <v>0</v>
      </c>
      <c r="AE41" s="49">
        <v>0</v>
      </c>
      <c r="AF41" s="49">
        <v>1</v>
      </c>
      <c r="AG41" s="49">
        <v>0</v>
      </c>
      <c r="AH41" s="49">
        <v>0</v>
      </c>
      <c r="AI41" s="49">
        <v>1</v>
      </c>
      <c r="AJ41" s="49">
        <v>0</v>
      </c>
      <c r="AK41" s="49">
        <v>1</v>
      </c>
      <c r="AL41" s="49">
        <v>0</v>
      </c>
      <c r="AM41" s="49">
        <v>1</v>
      </c>
      <c r="AN41" s="49">
        <v>0</v>
      </c>
      <c r="AO41" s="49">
        <v>1</v>
      </c>
      <c r="AP41" s="49">
        <v>1</v>
      </c>
    </row>
    <row r="42" spans="1:42" ht="14.25">
      <c r="A42" s="49" t="str">
        <f>'Wyniki ucz'!A42</f>
        <v>B18</v>
      </c>
      <c r="B42" s="49" t="s">
        <v>34</v>
      </c>
      <c r="C42" s="49">
        <v>1</v>
      </c>
      <c r="D42" s="49">
        <v>1</v>
      </c>
      <c r="E42" s="49">
        <v>1</v>
      </c>
      <c r="F42" s="49">
        <v>0</v>
      </c>
      <c r="G42" s="49">
        <v>0</v>
      </c>
      <c r="H42" s="49">
        <v>1</v>
      </c>
      <c r="I42" s="49">
        <v>1</v>
      </c>
      <c r="J42" s="49">
        <v>1</v>
      </c>
      <c r="K42" s="49">
        <v>0</v>
      </c>
      <c r="L42" s="49">
        <v>0</v>
      </c>
      <c r="M42" s="49">
        <v>1</v>
      </c>
      <c r="N42" s="49">
        <v>0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0</v>
      </c>
      <c r="Z42" s="49">
        <v>1</v>
      </c>
      <c r="AA42" s="49">
        <v>1</v>
      </c>
      <c r="AB42" s="49">
        <v>1</v>
      </c>
      <c r="AC42" s="49">
        <v>1</v>
      </c>
      <c r="AD42" s="49">
        <v>0</v>
      </c>
      <c r="AE42" s="49">
        <v>0</v>
      </c>
      <c r="AF42" s="49">
        <v>0</v>
      </c>
      <c r="AG42" s="49">
        <v>1</v>
      </c>
      <c r="AH42" s="49">
        <v>1</v>
      </c>
      <c r="AI42" s="49">
        <v>1</v>
      </c>
      <c r="AJ42" s="49">
        <v>1</v>
      </c>
      <c r="AK42" s="49">
        <v>1</v>
      </c>
      <c r="AL42" s="49">
        <v>0</v>
      </c>
      <c r="AM42" s="49">
        <v>0</v>
      </c>
      <c r="AN42" s="49">
        <v>0</v>
      </c>
      <c r="AO42" s="49">
        <v>1</v>
      </c>
      <c r="AP42" s="49">
        <v>0</v>
      </c>
    </row>
    <row r="43" spans="1:42" ht="14.25">
      <c r="A43" s="49" t="str">
        <f>'Wyniki ucz'!A43</f>
        <v>B19</v>
      </c>
      <c r="B43" s="49" t="s">
        <v>34</v>
      </c>
      <c r="C43" s="49">
        <v>1</v>
      </c>
      <c r="D43" s="49">
        <v>1</v>
      </c>
      <c r="E43" s="49">
        <v>1</v>
      </c>
      <c r="F43" s="49">
        <v>0</v>
      </c>
      <c r="G43" s="49">
        <v>0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9">
        <v>1</v>
      </c>
      <c r="AB43" s="49">
        <v>1</v>
      </c>
      <c r="AC43" s="49">
        <v>1</v>
      </c>
      <c r="AD43" s="49">
        <v>1</v>
      </c>
      <c r="AE43" s="49">
        <v>0</v>
      </c>
      <c r="AF43" s="49">
        <v>1</v>
      </c>
      <c r="AG43" s="49">
        <v>1</v>
      </c>
      <c r="AH43" s="49">
        <v>1</v>
      </c>
      <c r="AI43" s="49">
        <v>1</v>
      </c>
      <c r="AJ43" s="49">
        <v>1</v>
      </c>
      <c r="AK43" s="49">
        <v>1</v>
      </c>
      <c r="AL43" s="49">
        <v>1</v>
      </c>
      <c r="AM43" s="49">
        <v>1</v>
      </c>
      <c r="AN43" s="49">
        <v>1</v>
      </c>
      <c r="AO43" s="49">
        <v>1</v>
      </c>
      <c r="AP43" s="49">
        <v>1</v>
      </c>
    </row>
    <row r="44" spans="1:42" ht="14.25">
      <c r="A44" s="49" t="str">
        <f>'Wyniki ucz'!A44</f>
        <v>B20</v>
      </c>
      <c r="B44" s="49" t="s">
        <v>35</v>
      </c>
      <c r="C44" s="49">
        <v>1</v>
      </c>
      <c r="D44" s="49">
        <v>1</v>
      </c>
      <c r="E44" s="49">
        <v>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1</v>
      </c>
      <c r="O44" s="49">
        <v>1</v>
      </c>
      <c r="P44" s="49">
        <v>1</v>
      </c>
      <c r="Q44" s="49">
        <v>1</v>
      </c>
      <c r="R44" s="49">
        <v>0</v>
      </c>
      <c r="S44" s="49">
        <v>0</v>
      </c>
      <c r="T44" s="49">
        <v>0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9">
        <v>1</v>
      </c>
      <c r="AB44" s="49">
        <v>1</v>
      </c>
      <c r="AC44" s="49">
        <v>0</v>
      </c>
      <c r="AD44" s="49">
        <v>0</v>
      </c>
      <c r="AE44" s="49">
        <v>0</v>
      </c>
      <c r="AF44" s="49">
        <v>0</v>
      </c>
      <c r="AG44" s="49">
        <v>1</v>
      </c>
      <c r="AH44" s="49">
        <v>1</v>
      </c>
      <c r="AI44" s="49">
        <v>0</v>
      </c>
      <c r="AJ44" s="49">
        <v>1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1</v>
      </c>
    </row>
    <row r="45" spans="1:42" ht="14.25">
      <c r="A45" s="49" t="str">
        <f>'Wyniki ucz'!A45</f>
        <v>B21</v>
      </c>
      <c r="B45" s="49" t="s">
        <v>35</v>
      </c>
      <c r="C45" s="49">
        <v>1</v>
      </c>
      <c r="D45" s="49">
        <v>1</v>
      </c>
      <c r="E45" s="49">
        <v>1</v>
      </c>
      <c r="F45" s="49">
        <v>1</v>
      </c>
      <c r="G45" s="49">
        <v>1</v>
      </c>
      <c r="H45" s="49">
        <v>1</v>
      </c>
      <c r="I45" s="49">
        <v>1</v>
      </c>
      <c r="J45" s="49">
        <v>1</v>
      </c>
      <c r="K45" s="49">
        <v>1</v>
      </c>
      <c r="L45" s="49">
        <v>1</v>
      </c>
      <c r="M45" s="49">
        <v>1</v>
      </c>
      <c r="N45" s="49">
        <v>1</v>
      </c>
      <c r="O45" s="49">
        <v>1</v>
      </c>
      <c r="P45" s="49">
        <v>1</v>
      </c>
      <c r="Q45" s="49">
        <v>1</v>
      </c>
      <c r="R45" s="49">
        <v>1</v>
      </c>
      <c r="S45" s="49">
        <v>1</v>
      </c>
      <c r="T45" s="49">
        <v>1</v>
      </c>
      <c r="U45" s="49">
        <v>1</v>
      </c>
      <c r="V45" s="49">
        <v>1</v>
      </c>
      <c r="W45" s="49">
        <v>1</v>
      </c>
      <c r="X45" s="49">
        <v>1</v>
      </c>
      <c r="Y45" s="49">
        <v>1</v>
      </c>
      <c r="Z45" s="49">
        <v>1</v>
      </c>
      <c r="AA45" s="49">
        <v>1</v>
      </c>
      <c r="AB45" s="49">
        <v>1</v>
      </c>
      <c r="AC45" s="49">
        <v>1</v>
      </c>
      <c r="AD45" s="49">
        <v>1</v>
      </c>
      <c r="AE45" s="49">
        <v>0</v>
      </c>
      <c r="AF45" s="49">
        <v>1</v>
      </c>
      <c r="AG45" s="49">
        <v>1</v>
      </c>
      <c r="AH45" s="49">
        <v>1</v>
      </c>
      <c r="AI45" s="49">
        <v>1</v>
      </c>
      <c r="AJ45" s="49">
        <v>0</v>
      </c>
      <c r="AK45" s="49">
        <v>1</v>
      </c>
      <c r="AL45" s="49">
        <v>1</v>
      </c>
      <c r="AM45" s="49">
        <v>1</v>
      </c>
      <c r="AN45" s="49">
        <v>1</v>
      </c>
      <c r="AO45" s="49">
        <v>1</v>
      </c>
      <c r="AP45" s="49">
        <v>1</v>
      </c>
    </row>
    <row r="46" spans="1:42" ht="14.25">
      <c r="A46" s="49" t="str">
        <f>'Wyniki ucz'!A46</f>
        <v>B22</v>
      </c>
      <c r="B46" s="49" t="s">
        <v>35</v>
      </c>
      <c r="C46" s="49">
        <v>1</v>
      </c>
      <c r="D46" s="49">
        <v>1</v>
      </c>
      <c r="E46" s="49">
        <v>1</v>
      </c>
      <c r="F46" s="49">
        <v>0</v>
      </c>
      <c r="G46" s="49">
        <v>0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0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</row>
    <row r="47" spans="1:42" ht="14.25">
      <c r="A47" s="49" t="str">
        <f>'Wyniki ucz'!A47</f>
        <v>B23</v>
      </c>
      <c r="B47" s="49" t="s">
        <v>34</v>
      </c>
      <c r="C47" s="49">
        <v>0</v>
      </c>
      <c r="D47" s="49">
        <v>0</v>
      </c>
      <c r="E47" s="49">
        <v>1</v>
      </c>
      <c r="F47" s="49">
        <v>1</v>
      </c>
      <c r="G47" s="49">
        <v>1</v>
      </c>
      <c r="H47" s="49">
        <v>0</v>
      </c>
      <c r="I47" s="49">
        <v>1</v>
      </c>
      <c r="J47" s="49">
        <v>0</v>
      </c>
      <c r="K47" s="49">
        <v>0</v>
      </c>
      <c r="L47" s="49">
        <v>0</v>
      </c>
      <c r="M47" s="49">
        <v>1</v>
      </c>
      <c r="N47" s="49">
        <v>1</v>
      </c>
      <c r="O47" s="49">
        <v>0</v>
      </c>
      <c r="P47" s="49">
        <v>1</v>
      </c>
      <c r="Q47" s="49">
        <v>0</v>
      </c>
      <c r="R47" s="49">
        <v>1</v>
      </c>
      <c r="S47" s="49">
        <v>1</v>
      </c>
      <c r="T47" s="49">
        <v>1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1</v>
      </c>
      <c r="AA47" s="49">
        <v>1</v>
      </c>
      <c r="AB47" s="49">
        <v>0</v>
      </c>
      <c r="AC47" s="49">
        <v>0</v>
      </c>
      <c r="AD47" s="49">
        <v>1</v>
      </c>
      <c r="AE47" s="49">
        <v>0</v>
      </c>
      <c r="AF47" s="49">
        <v>0</v>
      </c>
      <c r="AG47" s="49">
        <v>1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1</v>
      </c>
      <c r="AP47" s="49">
        <v>0</v>
      </c>
    </row>
    <row r="48" spans="1:42" ht="14.25">
      <c r="A48" s="49" t="str">
        <f>'Wyniki ucz'!A48</f>
        <v>B24</v>
      </c>
      <c r="B48" s="49" t="s">
        <v>35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9">
        <v>1</v>
      </c>
      <c r="AB48" s="49">
        <v>1</v>
      </c>
      <c r="AC48" s="49">
        <v>1</v>
      </c>
      <c r="AD48" s="49">
        <v>0</v>
      </c>
      <c r="AE48" s="49">
        <v>1</v>
      </c>
      <c r="AF48" s="49">
        <v>1</v>
      </c>
      <c r="AG48" s="49">
        <v>1</v>
      </c>
      <c r="AH48" s="49">
        <v>1</v>
      </c>
      <c r="AI48" s="49">
        <v>1</v>
      </c>
      <c r="AJ48" s="49">
        <v>1</v>
      </c>
      <c r="AK48" s="49">
        <v>1</v>
      </c>
      <c r="AL48" s="49">
        <v>1</v>
      </c>
      <c r="AM48" s="49">
        <v>1</v>
      </c>
      <c r="AN48" s="49">
        <v>1</v>
      </c>
      <c r="AO48" s="49">
        <v>0</v>
      </c>
      <c r="AP48" s="49">
        <v>1</v>
      </c>
    </row>
    <row r="49" spans="1:42" ht="14.25">
      <c r="A49" s="49" t="str">
        <f>'Wyniki ucz'!A49</f>
        <v>C01</v>
      </c>
      <c r="B49" s="49" t="s">
        <v>35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0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9">
        <v>1</v>
      </c>
      <c r="AB49" s="49">
        <v>1</v>
      </c>
      <c r="AC49" s="49">
        <v>1</v>
      </c>
      <c r="AD49" s="49">
        <v>1</v>
      </c>
      <c r="AE49" s="49">
        <v>0</v>
      </c>
      <c r="AF49" s="49">
        <v>1</v>
      </c>
      <c r="AG49" s="49">
        <v>1</v>
      </c>
      <c r="AH49" s="49">
        <v>1</v>
      </c>
      <c r="AI49" s="49">
        <v>1</v>
      </c>
      <c r="AJ49" s="49">
        <v>0</v>
      </c>
      <c r="AK49" s="49">
        <v>1</v>
      </c>
      <c r="AL49" s="49">
        <v>1</v>
      </c>
      <c r="AM49" s="49">
        <v>1</v>
      </c>
      <c r="AN49" s="49">
        <v>1</v>
      </c>
      <c r="AO49" s="49">
        <v>1</v>
      </c>
      <c r="AP49" s="49">
        <v>1</v>
      </c>
    </row>
    <row r="50" spans="1:42" ht="14.25">
      <c r="A50" s="49" t="str">
        <f>'Wyniki ucz'!A50</f>
        <v>C02</v>
      </c>
      <c r="B50" s="49" t="s">
        <v>35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9">
        <v>1</v>
      </c>
      <c r="AB50" s="49">
        <v>1</v>
      </c>
      <c r="AC50" s="49">
        <v>1</v>
      </c>
      <c r="AD50" s="49">
        <v>1</v>
      </c>
      <c r="AE50" s="49">
        <v>0</v>
      </c>
      <c r="AF50" s="49">
        <v>1</v>
      </c>
      <c r="AG50" s="49">
        <v>1</v>
      </c>
      <c r="AH50" s="49">
        <v>1</v>
      </c>
      <c r="AI50" s="49">
        <v>1</v>
      </c>
      <c r="AJ50" s="49">
        <v>1</v>
      </c>
      <c r="AK50" s="49">
        <v>1</v>
      </c>
      <c r="AL50" s="49">
        <v>1</v>
      </c>
      <c r="AM50" s="49">
        <v>1</v>
      </c>
      <c r="AN50" s="49">
        <v>1</v>
      </c>
      <c r="AO50" s="49">
        <v>1</v>
      </c>
      <c r="AP50" s="49">
        <v>1</v>
      </c>
    </row>
    <row r="51" spans="1:42" ht="14.25">
      <c r="A51" s="49" t="str">
        <f>'Wyniki ucz'!A51</f>
        <v>C03</v>
      </c>
      <c r="B51" s="49" t="s">
        <v>35</v>
      </c>
      <c r="C51" s="49">
        <v>1</v>
      </c>
      <c r="D51" s="49">
        <v>1</v>
      </c>
      <c r="E51" s="49">
        <v>1</v>
      </c>
      <c r="F51" s="49">
        <v>1</v>
      </c>
      <c r="G51" s="49">
        <v>1</v>
      </c>
      <c r="H51" s="49">
        <v>1</v>
      </c>
      <c r="I51" s="49">
        <v>1</v>
      </c>
      <c r="J51" s="49">
        <v>1</v>
      </c>
      <c r="K51" s="49">
        <v>1</v>
      </c>
      <c r="L51" s="49">
        <v>1</v>
      </c>
      <c r="M51" s="49">
        <v>1</v>
      </c>
      <c r="N51" s="49">
        <v>0</v>
      </c>
      <c r="O51" s="49">
        <v>1</v>
      </c>
      <c r="P51" s="49">
        <v>1</v>
      </c>
      <c r="Q51" s="49">
        <v>1</v>
      </c>
      <c r="R51" s="49">
        <v>1</v>
      </c>
      <c r="S51" s="49">
        <v>1</v>
      </c>
      <c r="T51" s="49">
        <v>1</v>
      </c>
      <c r="U51" s="49">
        <v>1</v>
      </c>
      <c r="V51" s="49">
        <v>1</v>
      </c>
      <c r="W51" s="49">
        <v>1</v>
      </c>
      <c r="X51" s="49">
        <v>1</v>
      </c>
      <c r="Y51" s="49">
        <v>1</v>
      </c>
      <c r="Z51" s="49">
        <v>1</v>
      </c>
      <c r="AA51" s="49">
        <v>1</v>
      </c>
      <c r="AB51" s="49">
        <v>1</v>
      </c>
      <c r="AC51" s="49">
        <v>1</v>
      </c>
      <c r="AD51" s="49">
        <v>1</v>
      </c>
      <c r="AE51" s="49">
        <v>0</v>
      </c>
      <c r="AF51" s="49">
        <v>1</v>
      </c>
      <c r="AG51" s="49">
        <v>1</v>
      </c>
      <c r="AH51" s="49">
        <v>1</v>
      </c>
      <c r="AI51" s="49">
        <v>1</v>
      </c>
      <c r="AJ51" s="49">
        <v>1</v>
      </c>
      <c r="AK51" s="49">
        <v>1</v>
      </c>
      <c r="AL51" s="49">
        <v>1</v>
      </c>
      <c r="AM51" s="49">
        <v>1</v>
      </c>
      <c r="AN51" s="49">
        <v>1</v>
      </c>
      <c r="AO51" s="49">
        <v>1</v>
      </c>
      <c r="AP51" s="49">
        <v>1</v>
      </c>
    </row>
    <row r="52" spans="1:42" ht="14.25">
      <c r="A52" s="49" t="str">
        <f>'Wyniki ucz'!A52</f>
        <v>C05</v>
      </c>
      <c r="B52" s="49" t="s">
        <v>35</v>
      </c>
      <c r="C52" s="49">
        <v>1</v>
      </c>
      <c r="D52" s="49">
        <v>0</v>
      </c>
      <c r="E52" s="49">
        <v>1</v>
      </c>
      <c r="F52" s="49">
        <v>1</v>
      </c>
      <c r="G52" s="49">
        <v>0</v>
      </c>
      <c r="H52" s="49">
        <v>1</v>
      </c>
      <c r="I52" s="49">
        <v>1</v>
      </c>
      <c r="J52" s="49">
        <v>1</v>
      </c>
      <c r="K52" s="49">
        <v>1</v>
      </c>
      <c r="L52" s="49">
        <v>1</v>
      </c>
      <c r="M52" s="49">
        <v>1</v>
      </c>
      <c r="N52" s="49">
        <v>0</v>
      </c>
      <c r="O52" s="49">
        <v>1</v>
      </c>
      <c r="P52" s="49">
        <v>1</v>
      </c>
      <c r="Q52" s="49">
        <v>1</v>
      </c>
      <c r="R52" s="49">
        <v>1</v>
      </c>
      <c r="S52" s="49">
        <v>1</v>
      </c>
      <c r="T52" s="49">
        <v>1</v>
      </c>
      <c r="U52" s="49">
        <v>1</v>
      </c>
      <c r="V52" s="49">
        <v>1</v>
      </c>
      <c r="W52" s="49">
        <v>1</v>
      </c>
      <c r="X52" s="49">
        <v>1</v>
      </c>
      <c r="Y52" s="49">
        <v>1</v>
      </c>
      <c r="Z52" s="49">
        <v>1</v>
      </c>
      <c r="AA52" s="49">
        <v>1</v>
      </c>
      <c r="AB52" s="49">
        <v>1</v>
      </c>
      <c r="AC52" s="49">
        <v>0</v>
      </c>
      <c r="AD52" s="49">
        <v>0</v>
      </c>
      <c r="AE52" s="49">
        <v>0</v>
      </c>
      <c r="AF52" s="49">
        <v>0</v>
      </c>
      <c r="AG52" s="49">
        <v>1</v>
      </c>
      <c r="AH52" s="49">
        <v>1</v>
      </c>
      <c r="AI52" s="49">
        <v>1</v>
      </c>
      <c r="AJ52" s="49">
        <v>1</v>
      </c>
      <c r="AK52" s="49">
        <v>1</v>
      </c>
      <c r="AL52" s="49">
        <v>1</v>
      </c>
      <c r="AM52" s="49">
        <v>1</v>
      </c>
      <c r="AN52" s="49">
        <v>1</v>
      </c>
      <c r="AO52" s="49">
        <v>1</v>
      </c>
      <c r="AP52" s="49">
        <v>1</v>
      </c>
    </row>
    <row r="53" spans="1:42" ht="14.25">
      <c r="A53" s="49" t="str">
        <f>'Wyniki ucz'!A53</f>
        <v>C06</v>
      </c>
      <c r="B53" s="49" t="s">
        <v>34</v>
      </c>
      <c r="C53" s="49">
        <v>1</v>
      </c>
      <c r="D53" s="49">
        <v>0</v>
      </c>
      <c r="E53" s="49">
        <v>1</v>
      </c>
      <c r="F53" s="49">
        <v>0</v>
      </c>
      <c r="G53" s="49">
        <v>0</v>
      </c>
      <c r="H53" s="49">
        <v>0</v>
      </c>
      <c r="I53" s="49">
        <v>1</v>
      </c>
      <c r="J53" s="49">
        <v>1</v>
      </c>
      <c r="K53" s="49">
        <v>1</v>
      </c>
      <c r="L53" s="49">
        <v>1</v>
      </c>
      <c r="M53" s="49">
        <v>1</v>
      </c>
      <c r="N53" s="49">
        <v>1</v>
      </c>
      <c r="O53" s="49">
        <v>1</v>
      </c>
      <c r="P53" s="49">
        <v>1</v>
      </c>
      <c r="Q53" s="49">
        <v>1</v>
      </c>
      <c r="R53" s="49">
        <v>0</v>
      </c>
      <c r="S53" s="49">
        <v>1</v>
      </c>
      <c r="T53" s="49">
        <v>0</v>
      </c>
      <c r="U53" s="49">
        <v>1</v>
      </c>
      <c r="V53" s="49">
        <v>1</v>
      </c>
      <c r="W53" s="49">
        <v>1</v>
      </c>
      <c r="X53" s="49">
        <v>1</v>
      </c>
      <c r="Y53" s="49">
        <v>1</v>
      </c>
      <c r="Z53" s="49">
        <v>1</v>
      </c>
      <c r="AA53" s="49">
        <v>1</v>
      </c>
      <c r="AB53" s="49">
        <v>1</v>
      </c>
      <c r="AC53" s="49">
        <v>1</v>
      </c>
      <c r="AD53" s="49">
        <v>1</v>
      </c>
      <c r="AE53" s="49">
        <v>0</v>
      </c>
      <c r="AF53" s="49">
        <v>0</v>
      </c>
      <c r="AG53" s="49">
        <v>1</v>
      </c>
      <c r="AH53" s="49">
        <v>1</v>
      </c>
      <c r="AI53" s="49">
        <v>1</v>
      </c>
      <c r="AJ53" s="49">
        <v>1</v>
      </c>
      <c r="AK53" s="49">
        <v>1</v>
      </c>
      <c r="AL53" s="49">
        <v>1</v>
      </c>
      <c r="AM53" s="49">
        <v>1</v>
      </c>
      <c r="AN53" s="49">
        <v>1</v>
      </c>
      <c r="AO53" s="49">
        <v>1</v>
      </c>
      <c r="AP53" s="49">
        <v>0</v>
      </c>
    </row>
    <row r="54" spans="1:42" ht="14.25">
      <c r="A54" s="49" t="str">
        <f>'Wyniki ucz'!A54</f>
        <v>C07</v>
      </c>
      <c r="B54" s="49" t="s">
        <v>34</v>
      </c>
      <c r="C54" s="49">
        <v>1</v>
      </c>
      <c r="D54" s="49">
        <v>1</v>
      </c>
      <c r="E54" s="49">
        <v>1</v>
      </c>
      <c r="F54" s="49">
        <v>1</v>
      </c>
      <c r="G54" s="49">
        <v>1</v>
      </c>
      <c r="H54" s="49">
        <v>1</v>
      </c>
      <c r="I54" s="49">
        <v>1</v>
      </c>
      <c r="J54" s="49">
        <v>1</v>
      </c>
      <c r="K54" s="49">
        <v>1</v>
      </c>
      <c r="L54" s="49">
        <v>1</v>
      </c>
      <c r="M54" s="49">
        <v>1</v>
      </c>
      <c r="N54" s="49">
        <v>1</v>
      </c>
      <c r="O54" s="49">
        <v>1</v>
      </c>
      <c r="P54" s="49">
        <v>1</v>
      </c>
      <c r="Q54" s="49">
        <v>1</v>
      </c>
      <c r="R54" s="49">
        <v>1</v>
      </c>
      <c r="S54" s="49">
        <v>1</v>
      </c>
      <c r="T54" s="49">
        <v>1</v>
      </c>
      <c r="U54" s="49">
        <v>1</v>
      </c>
      <c r="V54" s="49">
        <v>1</v>
      </c>
      <c r="W54" s="49">
        <v>1</v>
      </c>
      <c r="X54" s="49">
        <v>1</v>
      </c>
      <c r="Y54" s="49">
        <v>1</v>
      </c>
      <c r="Z54" s="49">
        <v>1</v>
      </c>
      <c r="AA54" s="49">
        <v>1</v>
      </c>
      <c r="AB54" s="49">
        <v>1</v>
      </c>
      <c r="AC54" s="49">
        <v>1</v>
      </c>
      <c r="AD54" s="49">
        <v>1</v>
      </c>
      <c r="AE54" s="49">
        <v>0</v>
      </c>
      <c r="AF54" s="49">
        <v>1</v>
      </c>
      <c r="AG54" s="49">
        <v>1</v>
      </c>
      <c r="AH54" s="49">
        <v>1</v>
      </c>
      <c r="AI54" s="49">
        <v>1</v>
      </c>
      <c r="AJ54" s="49">
        <v>1</v>
      </c>
      <c r="AK54" s="49">
        <v>1</v>
      </c>
      <c r="AL54" s="49">
        <v>1</v>
      </c>
      <c r="AM54" s="49">
        <v>1</v>
      </c>
      <c r="AN54" s="49">
        <v>1</v>
      </c>
      <c r="AO54" s="49">
        <v>1</v>
      </c>
      <c r="AP54" s="49">
        <v>1</v>
      </c>
    </row>
    <row r="55" spans="1:42" ht="14.25">
      <c r="A55" s="49" t="str">
        <f>'Wyniki ucz'!A55</f>
        <v>C08</v>
      </c>
      <c r="B55" s="49" t="s">
        <v>34</v>
      </c>
      <c r="C55" s="49">
        <v>1</v>
      </c>
      <c r="D55" s="49">
        <v>1</v>
      </c>
      <c r="E55" s="49">
        <v>1</v>
      </c>
      <c r="F55" s="49">
        <v>1</v>
      </c>
      <c r="G55" s="49">
        <v>1</v>
      </c>
      <c r="H55" s="49">
        <v>1</v>
      </c>
      <c r="I55" s="49">
        <v>1</v>
      </c>
      <c r="J55" s="49">
        <v>1</v>
      </c>
      <c r="K55" s="49">
        <v>0</v>
      </c>
      <c r="L55" s="49">
        <v>1</v>
      </c>
      <c r="M55" s="49">
        <v>1</v>
      </c>
      <c r="N55" s="49">
        <v>1</v>
      </c>
      <c r="O55" s="49">
        <v>1</v>
      </c>
      <c r="P55" s="49">
        <v>1</v>
      </c>
      <c r="Q55" s="49">
        <v>1</v>
      </c>
      <c r="R55" s="49">
        <v>1</v>
      </c>
      <c r="S55" s="49">
        <v>1</v>
      </c>
      <c r="T55" s="49">
        <v>1</v>
      </c>
      <c r="U55" s="49">
        <v>1</v>
      </c>
      <c r="V55" s="49">
        <v>1</v>
      </c>
      <c r="W55" s="49">
        <v>1</v>
      </c>
      <c r="X55" s="49">
        <v>1</v>
      </c>
      <c r="Y55" s="49">
        <v>1</v>
      </c>
      <c r="Z55" s="49">
        <v>1</v>
      </c>
      <c r="AA55" s="49">
        <v>1</v>
      </c>
      <c r="AB55" s="49">
        <v>1</v>
      </c>
      <c r="AC55" s="49">
        <v>0</v>
      </c>
      <c r="AD55" s="49">
        <v>1</v>
      </c>
      <c r="AE55" s="49">
        <v>1</v>
      </c>
      <c r="AF55" s="49">
        <v>0</v>
      </c>
      <c r="AG55" s="49">
        <v>1</v>
      </c>
      <c r="AH55" s="49">
        <v>1</v>
      </c>
      <c r="AI55" s="49">
        <v>0</v>
      </c>
      <c r="AJ55" s="49">
        <v>0</v>
      </c>
      <c r="AK55" s="49">
        <v>1</v>
      </c>
      <c r="AL55" s="49">
        <v>1</v>
      </c>
      <c r="AM55" s="49">
        <v>0</v>
      </c>
      <c r="AN55" s="49">
        <v>0</v>
      </c>
      <c r="AO55" s="49">
        <v>1</v>
      </c>
      <c r="AP55" s="49">
        <v>1</v>
      </c>
    </row>
    <row r="56" spans="1:42" ht="14.25">
      <c r="A56" s="49" t="str">
        <f>'Wyniki ucz'!A56</f>
        <v>C09</v>
      </c>
      <c r="B56" s="49" t="s">
        <v>35</v>
      </c>
      <c r="C56" s="49">
        <v>1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1</v>
      </c>
      <c r="J56" s="49">
        <v>1</v>
      </c>
      <c r="K56" s="49">
        <v>1</v>
      </c>
      <c r="L56" s="49">
        <v>0</v>
      </c>
      <c r="M56" s="49">
        <v>0</v>
      </c>
      <c r="N56" s="49">
        <v>1</v>
      </c>
      <c r="O56" s="49">
        <v>1</v>
      </c>
      <c r="P56" s="49">
        <v>1</v>
      </c>
      <c r="Q56" s="49">
        <v>1</v>
      </c>
      <c r="R56" s="49">
        <v>1</v>
      </c>
      <c r="S56" s="49">
        <v>1</v>
      </c>
      <c r="T56" s="49">
        <v>0</v>
      </c>
      <c r="U56" s="49">
        <v>0</v>
      </c>
      <c r="V56" s="49">
        <v>1</v>
      </c>
      <c r="W56" s="49">
        <v>1</v>
      </c>
      <c r="X56" s="49">
        <v>1</v>
      </c>
      <c r="Y56" s="49">
        <v>0</v>
      </c>
      <c r="Z56" s="49">
        <v>1</v>
      </c>
      <c r="AA56" s="49">
        <v>1</v>
      </c>
      <c r="AB56" s="49">
        <v>1</v>
      </c>
      <c r="AC56" s="49">
        <v>0</v>
      </c>
      <c r="AD56" s="49">
        <v>0</v>
      </c>
      <c r="AE56" s="49">
        <v>1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1</v>
      </c>
      <c r="AO56" s="49">
        <v>0</v>
      </c>
      <c r="AP56" s="49">
        <v>0</v>
      </c>
    </row>
    <row r="57" spans="1:42" ht="14.25">
      <c r="A57" s="49" t="str">
        <f>'Wyniki ucz'!A57</f>
        <v>C10</v>
      </c>
      <c r="B57" s="49" t="s">
        <v>35</v>
      </c>
      <c r="C57" s="49">
        <v>1</v>
      </c>
      <c r="D57" s="49">
        <v>1</v>
      </c>
      <c r="E57" s="49">
        <v>1</v>
      </c>
      <c r="F57" s="49">
        <v>1</v>
      </c>
      <c r="G57" s="49">
        <v>1</v>
      </c>
      <c r="H57" s="49">
        <v>1</v>
      </c>
      <c r="I57" s="49">
        <v>1</v>
      </c>
      <c r="J57" s="49">
        <v>1</v>
      </c>
      <c r="K57" s="49">
        <v>1</v>
      </c>
      <c r="L57" s="49">
        <v>1</v>
      </c>
      <c r="M57" s="49">
        <v>1</v>
      </c>
      <c r="N57" s="49">
        <v>1</v>
      </c>
      <c r="O57" s="49">
        <v>1</v>
      </c>
      <c r="P57" s="49">
        <v>1</v>
      </c>
      <c r="Q57" s="49">
        <v>1</v>
      </c>
      <c r="R57" s="49">
        <v>1</v>
      </c>
      <c r="S57" s="49">
        <v>1</v>
      </c>
      <c r="T57" s="49">
        <v>1</v>
      </c>
      <c r="U57" s="49">
        <v>1</v>
      </c>
      <c r="V57" s="49">
        <v>1</v>
      </c>
      <c r="W57" s="49">
        <v>1</v>
      </c>
      <c r="X57" s="49">
        <v>1</v>
      </c>
      <c r="Y57" s="49">
        <v>1</v>
      </c>
      <c r="Z57" s="49">
        <v>1</v>
      </c>
      <c r="AA57" s="49">
        <v>1</v>
      </c>
      <c r="AB57" s="49">
        <v>1</v>
      </c>
      <c r="AC57" s="49">
        <v>1</v>
      </c>
      <c r="AD57" s="49">
        <v>1</v>
      </c>
      <c r="AE57" s="49">
        <v>1</v>
      </c>
      <c r="AF57" s="49">
        <v>1</v>
      </c>
      <c r="AG57" s="49">
        <v>1</v>
      </c>
      <c r="AH57" s="49">
        <v>1</v>
      </c>
      <c r="AI57" s="49">
        <v>1</v>
      </c>
      <c r="AJ57" s="49">
        <v>1</v>
      </c>
      <c r="AK57" s="49">
        <v>1</v>
      </c>
      <c r="AL57" s="49">
        <v>1</v>
      </c>
      <c r="AM57" s="49">
        <v>1</v>
      </c>
      <c r="AN57" s="49">
        <v>1</v>
      </c>
      <c r="AO57" s="49">
        <v>1</v>
      </c>
      <c r="AP57" s="49">
        <v>1</v>
      </c>
    </row>
    <row r="58" spans="1:42" ht="14.25">
      <c r="A58" s="49" t="str">
        <f>'Wyniki ucz'!A58</f>
        <v>C12</v>
      </c>
      <c r="B58" s="49" t="s">
        <v>34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9">
        <v>1</v>
      </c>
      <c r="AB58" s="49">
        <v>1</v>
      </c>
      <c r="AC58" s="49">
        <v>1</v>
      </c>
      <c r="AD58" s="49">
        <v>1</v>
      </c>
      <c r="AE58" s="49">
        <v>1</v>
      </c>
      <c r="AF58" s="49">
        <v>1</v>
      </c>
      <c r="AG58" s="49">
        <v>1</v>
      </c>
      <c r="AH58" s="49">
        <v>1</v>
      </c>
      <c r="AI58" s="49">
        <v>1</v>
      </c>
      <c r="AJ58" s="49">
        <v>1</v>
      </c>
      <c r="AK58" s="49">
        <v>1</v>
      </c>
      <c r="AL58" s="49">
        <v>1</v>
      </c>
      <c r="AM58" s="49">
        <v>1</v>
      </c>
      <c r="AN58" s="49">
        <v>1</v>
      </c>
      <c r="AO58" s="49">
        <v>1</v>
      </c>
      <c r="AP58" s="49">
        <v>1</v>
      </c>
    </row>
    <row r="59" spans="1:42" ht="14.25">
      <c r="A59" s="49" t="str">
        <f>'Wyniki ucz'!A59</f>
        <v>C13</v>
      </c>
      <c r="B59" s="49" t="s">
        <v>35</v>
      </c>
      <c r="C59" s="49">
        <v>1</v>
      </c>
      <c r="D59" s="49">
        <v>1</v>
      </c>
      <c r="E59" s="49">
        <v>1</v>
      </c>
      <c r="F59" s="49">
        <v>0</v>
      </c>
      <c r="G59" s="49">
        <v>0</v>
      </c>
      <c r="H59" s="49">
        <v>0</v>
      </c>
      <c r="I59" s="49">
        <v>1</v>
      </c>
      <c r="J59" s="49">
        <v>1</v>
      </c>
      <c r="K59" s="49">
        <v>0</v>
      </c>
      <c r="L59" s="49">
        <v>0</v>
      </c>
      <c r="M59" s="49">
        <v>0</v>
      </c>
      <c r="N59" s="49">
        <v>1</v>
      </c>
      <c r="O59" s="49">
        <v>1</v>
      </c>
      <c r="P59" s="49">
        <v>1</v>
      </c>
      <c r="Q59" s="49">
        <v>1</v>
      </c>
      <c r="R59" s="49">
        <v>0</v>
      </c>
      <c r="S59" s="49">
        <v>1</v>
      </c>
      <c r="T59" s="49">
        <v>1</v>
      </c>
      <c r="U59" s="49">
        <v>0</v>
      </c>
      <c r="V59" s="49">
        <v>1</v>
      </c>
      <c r="W59" s="49">
        <v>1</v>
      </c>
      <c r="X59" s="49">
        <v>0</v>
      </c>
      <c r="Y59" s="49">
        <v>0</v>
      </c>
      <c r="Z59" s="49">
        <v>1</v>
      </c>
      <c r="AA59" s="49">
        <v>1</v>
      </c>
      <c r="AB59" s="49">
        <v>1</v>
      </c>
      <c r="AC59" s="49">
        <v>0</v>
      </c>
      <c r="AD59" s="49">
        <v>0</v>
      </c>
      <c r="AE59" s="49">
        <v>0</v>
      </c>
      <c r="AF59" s="49">
        <v>0</v>
      </c>
      <c r="AG59" s="49">
        <v>1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1</v>
      </c>
      <c r="AN59" s="49">
        <v>0</v>
      </c>
      <c r="AO59" s="49">
        <v>0</v>
      </c>
      <c r="AP59" s="49">
        <v>1</v>
      </c>
    </row>
    <row r="60" spans="1:42" ht="14.25">
      <c r="A60" s="49" t="str">
        <f>'Wyniki ucz'!A60</f>
        <v>C14</v>
      </c>
      <c r="B60" s="49" t="s">
        <v>35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1</v>
      </c>
      <c r="M60" s="49">
        <v>1</v>
      </c>
      <c r="N60" s="49">
        <v>1</v>
      </c>
      <c r="O60" s="49">
        <v>1</v>
      </c>
      <c r="P60" s="49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1</v>
      </c>
      <c r="W60" s="49">
        <v>1</v>
      </c>
      <c r="X60" s="49">
        <v>1</v>
      </c>
      <c r="Y60" s="49">
        <v>1</v>
      </c>
      <c r="Z60" s="49">
        <v>1</v>
      </c>
      <c r="AA60" s="49">
        <v>1</v>
      </c>
      <c r="AB60" s="49">
        <v>1</v>
      </c>
      <c r="AC60" s="49">
        <v>1</v>
      </c>
      <c r="AD60" s="49">
        <v>1</v>
      </c>
      <c r="AE60" s="49">
        <v>1</v>
      </c>
      <c r="AF60" s="49">
        <v>1</v>
      </c>
      <c r="AG60" s="49">
        <v>1</v>
      </c>
      <c r="AH60" s="49">
        <v>1</v>
      </c>
      <c r="AI60" s="49">
        <v>1</v>
      </c>
      <c r="AJ60" s="49">
        <v>1</v>
      </c>
      <c r="AK60" s="49">
        <v>1</v>
      </c>
      <c r="AL60" s="49">
        <v>1</v>
      </c>
      <c r="AM60" s="49">
        <v>1</v>
      </c>
      <c r="AN60" s="49">
        <v>1</v>
      </c>
      <c r="AO60" s="49">
        <v>1</v>
      </c>
      <c r="AP60" s="49">
        <v>1</v>
      </c>
    </row>
    <row r="61" spans="1:42" ht="14.25">
      <c r="A61" s="49" t="str">
        <f>'Wyniki ucz'!A61</f>
        <v>C15</v>
      </c>
      <c r="B61" s="49" t="s">
        <v>35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9">
        <v>1</v>
      </c>
      <c r="AB61" s="49">
        <v>1</v>
      </c>
      <c r="AC61" s="49">
        <v>1</v>
      </c>
      <c r="AD61" s="49">
        <v>1</v>
      </c>
      <c r="AE61" s="49">
        <v>1</v>
      </c>
      <c r="AF61" s="49">
        <v>1</v>
      </c>
      <c r="AG61" s="49">
        <v>1</v>
      </c>
      <c r="AH61" s="49">
        <v>1</v>
      </c>
      <c r="AI61" s="49">
        <v>1</v>
      </c>
      <c r="AJ61" s="49">
        <v>1</v>
      </c>
      <c r="AK61" s="49">
        <v>1</v>
      </c>
      <c r="AL61" s="49">
        <v>1</v>
      </c>
      <c r="AM61" s="49">
        <v>1</v>
      </c>
      <c r="AN61" s="49">
        <v>1</v>
      </c>
      <c r="AO61" s="49">
        <v>0</v>
      </c>
      <c r="AP61" s="49">
        <v>1</v>
      </c>
    </row>
    <row r="62" spans="1:42" ht="14.25">
      <c r="A62" s="49" t="str">
        <f>'Wyniki ucz'!A62</f>
        <v>C16</v>
      </c>
      <c r="B62" s="49" t="s">
        <v>35</v>
      </c>
      <c r="C62" s="49">
        <v>1</v>
      </c>
      <c r="D62" s="49">
        <v>1</v>
      </c>
      <c r="E62" s="49">
        <v>1</v>
      </c>
      <c r="F62" s="49">
        <v>1</v>
      </c>
      <c r="G62" s="49">
        <v>1</v>
      </c>
      <c r="H62" s="49">
        <v>1</v>
      </c>
      <c r="I62" s="49">
        <v>1</v>
      </c>
      <c r="J62" s="49">
        <v>1</v>
      </c>
      <c r="K62" s="49">
        <v>1</v>
      </c>
      <c r="L62" s="49">
        <v>1</v>
      </c>
      <c r="M62" s="49">
        <v>1</v>
      </c>
      <c r="N62" s="49">
        <v>1</v>
      </c>
      <c r="O62" s="49">
        <v>1</v>
      </c>
      <c r="P62" s="49">
        <v>1</v>
      </c>
      <c r="Q62" s="49">
        <v>1</v>
      </c>
      <c r="R62" s="49">
        <v>1</v>
      </c>
      <c r="S62" s="49">
        <v>1</v>
      </c>
      <c r="T62" s="49">
        <v>1</v>
      </c>
      <c r="U62" s="49">
        <v>1</v>
      </c>
      <c r="V62" s="49">
        <v>1</v>
      </c>
      <c r="W62" s="49">
        <v>1</v>
      </c>
      <c r="X62" s="49">
        <v>1</v>
      </c>
      <c r="Y62" s="49">
        <v>1</v>
      </c>
      <c r="Z62" s="49">
        <v>1</v>
      </c>
      <c r="AA62" s="49">
        <v>1</v>
      </c>
      <c r="AB62" s="49">
        <v>1</v>
      </c>
      <c r="AC62" s="49">
        <v>1</v>
      </c>
      <c r="AD62" s="49">
        <v>1</v>
      </c>
      <c r="AE62" s="49">
        <v>0</v>
      </c>
      <c r="AF62" s="49">
        <v>1</v>
      </c>
      <c r="AG62" s="49">
        <v>1</v>
      </c>
      <c r="AH62" s="49">
        <v>1</v>
      </c>
      <c r="AI62" s="49">
        <v>1</v>
      </c>
      <c r="AJ62" s="49">
        <v>1</v>
      </c>
      <c r="AK62" s="49">
        <v>1</v>
      </c>
      <c r="AL62" s="49">
        <v>1</v>
      </c>
      <c r="AM62" s="49">
        <v>1</v>
      </c>
      <c r="AN62" s="49">
        <v>1</v>
      </c>
      <c r="AO62" s="49">
        <v>1</v>
      </c>
      <c r="AP62" s="49">
        <v>1</v>
      </c>
    </row>
    <row r="63" spans="1:42" ht="14.25">
      <c r="A63" s="49" t="str">
        <f>'Wyniki ucz'!A63</f>
        <v>C17</v>
      </c>
      <c r="B63" s="49" t="s">
        <v>34</v>
      </c>
      <c r="C63" s="49">
        <v>1</v>
      </c>
      <c r="D63" s="49">
        <v>1</v>
      </c>
      <c r="E63" s="49">
        <v>1</v>
      </c>
      <c r="F63" s="49">
        <v>1</v>
      </c>
      <c r="G63" s="49">
        <v>1</v>
      </c>
      <c r="H63" s="49">
        <v>1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1</v>
      </c>
      <c r="P63" s="49">
        <v>1</v>
      </c>
      <c r="Q63" s="49">
        <v>1</v>
      </c>
      <c r="R63" s="49">
        <v>1</v>
      </c>
      <c r="S63" s="49">
        <v>1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49">
        <v>1</v>
      </c>
      <c r="Z63" s="49">
        <v>1</v>
      </c>
      <c r="AA63" s="49">
        <v>1</v>
      </c>
      <c r="AB63" s="49">
        <v>1</v>
      </c>
      <c r="AC63" s="49">
        <v>1</v>
      </c>
      <c r="AD63" s="49">
        <v>1</v>
      </c>
      <c r="AE63" s="49">
        <v>1</v>
      </c>
      <c r="AF63" s="49">
        <v>1</v>
      </c>
      <c r="AG63" s="49">
        <v>1</v>
      </c>
      <c r="AH63" s="49">
        <v>1</v>
      </c>
      <c r="AI63" s="49">
        <v>1</v>
      </c>
      <c r="AJ63" s="49">
        <v>1</v>
      </c>
      <c r="AK63" s="49">
        <v>1</v>
      </c>
      <c r="AL63" s="49">
        <v>1</v>
      </c>
      <c r="AM63" s="49">
        <v>1</v>
      </c>
      <c r="AN63" s="49">
        <v>1</v>
      </c>
      <c r="AO63" s="49">
        <v>1</v>
      </c>
      <c r="AP63" s="49">
        <v>1</v>
      </c>
    </row>
    <row r="64" spans="1:42" ht="14.25">
      <c r="A64" s="49" t="str">
        <f>'Wyniki ucz'!A64</f>
        <v>C18</v>
      </c>
      <c r="B64" s="49" t="s">
        <v>35</v>
      </c>
      <c r="C64" s="49">
        <v>1</v>
      </c>
      <c r="D64" s="49">
        <v>1</v>
      </c>
      <c r="E64" s="49">
        <v>1</v>
      </c>
      <c r="F64" s="49">
        <v>1</v>
      </c>
      <c r="G64" s="49">
        <v>1</v>
      </c>
      <c r="H64" s="49">
        <v>1</v>
      </c>
      <c r="I64" s="49">
        <v>1</v>
      </c>
      <c r="J64" s="49">
        <v>1</v>
      </c>
      <c r="K64" s="49">
        <v>1</v>
      </c>
      <c r="L64" s="49">
        <v>1</v>
      </c>
      <c r="M64" s="49">
        <v>1</v>
      </c>
      <c r="N64" s="49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49">
        <v>1</v>
      </c>
      <c r="W64" s="49">
        <v>1</v>
      </c>
      <c r="X64" s="49">
        <v>1</v>
      </c>
      <c r="Y64" s="49">
        <v>1</v>
      </c>
      <c r="Z64" s="49">
        <v>1</v>
      </c>
      <c r="AA64" s="49">
        <v>1</v>
      </c>
      <c r="AB64" s="49">
        <v>1</v>
      </c>
      <c r="AC64" s="49">
        <v>1</v>
      </c>
      <c r="AD64" s="49">
        <v>1</v>
      </c>
      <c r="AE64" s="49">
        <v>0</v>
      </c>
      <c r="AF64" s="49">
        <v>1</v>
      </c>
      <c r="AG64" s="49">
        <v>1</v>
      </c>
      <c r="AH64" s="49">
        <v>1</v>
      </c>
      <c r="AI64" s="49">
        <v>1</v>
      </c>
      <c r="AJ64" s="49">
        <v>1</v>
      </c>
      <c r="AK64" s="49">
        <v>1</v>
      </c>
      <c r="AL64" s="49">
        <v>1</v>
      </c>
      <c r="AM64" s="49">
        <v>1</v>
      </c>
      <c r="AN64" s="49">
        <v>1</v>
      </c>
      <c r="AO64" s="49">
        <v>1</v>
      </c>
      <c r="AP64" s="49">
        <v>1</v>
      </c>
    </row>
    <row r="65" spans="1:42" ht="14.25">
      <c r="A65" s="49" t="str">
        <f>'Wyniki ucz'!A65</f>
        <v>C19</v>
      </c>
      <c r="B65" s="49" t="s">
        <v>34</v>
      </c>
      <c r="C65" s="49">
        <v>1</v>
      </c>
      <c r="D65" s="49">
        <v>1</v>
      </c>
      <c r="E65" s="49">
        <v>1</v>
      </c>
      <c r="F65" s="49">
        <v>1</v>
      </c>
      <c r="G65" s="49">
        <v>1</v>
      </c>
      <c r="H65" s="49">
        <v>0</v>
      </c>
      <c r="I65" s="49">
        <v>1</v>
      </c>
      <c r="J65" s="49">
        <v>1</v>
      </c>
      <c r="K65" s="49">
        <v>1</v>
      </c>
      <c r="L65" s="49">
        <v>1</v>
      </c>
      <c r="M65" s="49">
        <v>0</v>
      </c>
      <c r="N65" s="49">
        <v>0</v>
      </c>
      <c r="O65" s="49">
        <v>1</v>
      </c>
      <c r="P65" s="49">
        <v>1</v>
      </c>
      <c r="Q65" s="49">
        <v>1</v>
      </c>
      <c r="R65" s="49">
        <v>1</v>
      </c>
      <c r="S65" s="49">
        <v>1</v>
      </c>
      <c r="T65" s="49">
        <v>1</v>
      </c>
      <c r="U65" s="49">
        <v>1</v>
      </c>
      <c r="V65" s="49">
        <v>1</v>
      </c>
      <c r="W65" s="49">
        <v>1</v>
      </c>
      <c r="X65" s="49">
        <v>1</v>
      </c>
      <c r="Y65" s="49">
        <v>1</v>
      </c>
      <c r="Z65" s="49">
        <v>1</v>
      </c>
      <c r="AA65" s="49">
        <v>1</v>
      </c>
      <c r="AB65" s="49">
        <v>1</v>
      </c>
      <c r="AC65" s="49">
        <v>0</v>
      </c>
      <c r="AD65" s="49">
        <v>0</v>
      </c>
      <c r="AE65" s="49">
        <v>0</v>
      </c>
      <c r="AF65" s="49">
        <v>1</v>
      </c>
      <c r="AG65" s="49">
        <v>1</v>
      </c>
      <c r="AH65" s="49">
        <v>1</v>
      </c>
      <c r="AI65" s="49">
        <v>1</v>
      </c>
      <c r="AJ65" s="49">
        <v>1</v>
      </c>
      <c r="AK65" s="49">
        <v>1</v>
      </c>
      <c r="AL65" s="49">
        <v>1</v>
      </c>
      <c r="AM65" s="49">
        <v>0</v>
      </c>
      <c r="AN65" s="49">
        <v>1</v>
      </c>
      <c r="AO65" s="49">
        <v>1</v>
      </c>
      <c r="AP65" s="49">
        <v>0</v>
      </c>
    </row>
    <row r="66" spans="1:42" ht="14.25">
      <c r="A66" s="49" t="str">
        <f>'Wyniki ucz'!A66</f>
        <v>C20</v>
      </c>
      <c r="B66" s="49" t="s">
        <v>34</v>
      </c>
      <c r="C66" s="49">
        <v>1</v>
      </c>
      <c r="D66" s="49">
        <v>1</v>
      </c>
      <c r="E66" s="49">
        <v>1</v>
      </c>
      <c r="F66" s="49">
        <v>1</v>
      </c>
      <c r="G66" s="49">
        <v>0</v>
      </c>
      <c r="H66" s="49">
        <v>1</v>
      </c>
      <c r="I66" s="49">
        <v>0</v>
      </c>
      <c r="J66" s="49">
        <v>0</v>
      </c>
      <c r="K66" s="49">
        <v>1</v>
      </c>
      <c r="L66" s="49">
        <v>1</v>
      </c>
      <c r="M66" s="49">
        <v>1</v>
      </c>
      <c r="N66" s="49">
        <v>1</v>
      </c>
      <c r="O66" s="49">
        <v>0</v>
      </c>
      <c r="P66" s="49">
        <v>0</v>
      </c>
      <c r="Q66" s="49">
        <v>1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1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1</v>
      </c>
      <c r="AD66" s="49">
        <v>0</v>
      </c>
      <c r="AE66" s="49">
        <v>0</v>
      </c>
      <c r="AF66" s="49">
        <v>0</v>
      </c>
      <c r="AG66" s="49">
        <v>1</v>
      </c>
      <c r="AH66" s="49">
        <v>1</v>
      </c>
      <c r="AI66" s="49">
        <v>0</v>
      </c>
      <c r="AJ66" s="49">
        <v>0</v>
      </c>
      <c r="AK66" s="49">
        <v>1</v>
      </c>
      <c r="AL66" s="49">
        <v>0</v>
      </c>
      <c r="AM66" s="49">
        <v>0</v>
      </c>
      <c r="AN66" s="49">
        <v>0</v>
      </c>
      <c r="AO66" s="49">
        <v>1</v>
      </c>
      <c r="AP66" s="49">
        <v>0</v>
      </c>
    </row>
    <row r="67" spans="1:42" ht="14.25">
      <c r="A67" s="49" t="str">
        <f>'Wyniki ucz'!A67</f>
        <v>C21</v>
      </c>
      <c r="B67" s="49" t="s">
        <v>34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0</v>
      </c>
      <c r="M67" s="49">
        <v>0</v>
      </c>
      <c r="N67" s="49">
        <v>0</v>
      </c>
      <c r="O67" s="49">
        <v>0</v>
      </c>
      <c r="P67" s="49">
        <v>1</v>
      </c>
      <c r="Q67" s="49">
        <v>1</v>
      </c>
      <c r="R67" s="49">
        <v>1</v>
      </c>
      <c r="S67" s="49">
        <v>0</v>
      </c>
      <c r="T67" s="49">
        <v>0</v>
      </c>
      <c r="U67" s="49">
        <v>1</v>
      </c>
      <c r="V67" s="49">
        <v>0</v>
      </c>
      <c r="W67" s="49">
        <v>1</v>
      </c>
      <c r="X67" s="49">
        <v>1</v>
      </c>
      <c r="Y67" s="49">
        <v>1</v>
      </c>
      <c r="Z67" s="49">
        <v>1</v>
      </c>
      <c r="AA67" s="49">
        <v>1</v>
      </c>
      <c r="AB67" s="49">
        <v>1</v>
      </c>
      <c r="AC67" s="49">
        <v>1</v>
      </c>
      <c r="AD67" s="49">
        <v>1</v>
      </c>
      <c r="AE67" s="49">
        <v>1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1</v>
      </c>
      <c r="AN67" s="49">
        <v>0</v>
      </c>
      <c r="AO67" s="49">
        <v>0</v>
      </c>
      <c r="AP67" s="49">
        <v>0</v>
      </c>
    </row>
    <row r="68" spans="1:42" ht="14.25">
      <c r="A68" s="49" t="str">
        <f>'Wyniki ucz'!A68</f>
        <v>C23</v>
      </c>
      <c r="B68" s="49" t="s">
        <v>35</v>
      </c>
      <c r="C68" s="49">
        <v>1</v>
      </c>
      <c r="D68" s="49">
        <v>1</v>
      </c>
      <c r="E68" s="49">
        <v>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1</v>
      </c>
      <c r="P68" s="49">
        <v>1</v>
      </c>
      <c r="Q68" s="49">
        <v>1</v>
      </c>
      <c r="R68" s="49">
        <v>0</v>
      </c>
      <c r="S68" s="49">
        <v>1</v>
      </c>
      <c r="T68" s="49">
        <v>0</v>
      </c>
      <c r="U68" s="49">
        <v>0</v>
      </c>
      <c r="V68" s="49">
        <v>1</v>
      </c>
      <c r="W68" s="49">
        <v>0</v>
      </c>
      <c r="X68" s="49">
        <v>0</v>
      </c>
      <c r="Y68" s="49">
        <v>0</v>
      </c>
      <c r="Z68" s="49">
        <v>1</v>
      </c>
      <c r="AA68" s="49">
        <v>0</v>
      </c>
      <c r="AB68" s="49">
        <v>1</v>
      </c>
      <c r="AC68" s="49">
        <v>0</v>
      </c>
      <c r="AD68" s="49">
        <v>0</v>
      </c>
      <c r="AE68" s="49">
        <v>0</v>
      </c>
      <c r="AF68" s="49">
        <v>1</v>
      </c>
      <c r="AG68" s="49">
        <v>0</v>
      </c>
      <c r="AH68" s="49">
        <v>1</v>
      </c>
      <c r="AI68" s="49">
        <v>0</v>
      </c>
      <c r="AJ68" s="49">
        <v>0</v>
      </c>
      <c r="AK68" s="49">
        <v>0</v>
      </c>
      <c r="AL68" s="49">
        <v>1</v>
      </c>
      <c r="AM68" s="49">
        <v>0</v>
      </c>
      <c r="AN68" s="49">
        <v>0</v>
      </c>
      <c r="AO68" s="49">
        <v>1</v>
      </c>
      <c r="AP68" s="49">
        <v>1</v>
      </c>
    </row>
    <row r="69" spans="1:42" ht="14.25">
      <c r="A69" s="49" t="str">
        <f>'Wyniki ucz'!A69</f>
        <v>C24</v>
      </c>
      <c r="B69" s="49" t="s">
        <v>35</v>
      </c>
      <c r="C69" s="49">
        <v>1</v>
      </c>
      <c r="D69" s="49">
        <v>1</v>
      </c>
      <c r="E69" s="49">
        <v>1</v>
      </c>
      <c r="F69" s="49">
        <v>1</v>
      </c>
      <c r="G69" s="49">
        <v>1</v>
      </c>
      <c r="H69" s="49">
        <v>1</v>
      </c>
      <c r="I69" s="49">
        <v>1</v>
      </c>
      <c r="J69" s="49">
        <v>1</v>
      </c>
      <c r="K69" s="49">
        <v>1</v>
      </c>
      <c r="L69" s="49">
        <v>1</v>
      </c>
      <c r="M69" s="49">
        <v>1</v>
      </c>
      <c r="N69" s="49">
        <v>1</v>
      </c>
      <c r="O69" s="49">
        <v>1</v>
      </c>
      <c r="P69" s="49">
        <v>1</v>
      </c>
      <c r="Q69" s="49">
        <v>1</v>
      </c>
      <c r="R69" s="49">
        <v>1</v>
      </c>
      <c r="S69" s="49">
        <v>1</v>
      </c>
      <c r="T69" s="49">
        <v>1</v>
      </c>
      <c r="U69" s="49">
        <v>1</v>
      </c>
      <c r="V69" s="49">
        <v>1</v>
      </c>
      <c r="W69" s="49">
        <v>1</v>
      </c>
      <c r="X69" s="49">
        <v>1</v>
      </c>
      <c r="Y69" s="49">
        <v>1</v>
      </c>
      <c r="Z69" s="49">
        <v>1</v>
      </c>
      <c r="AA69" s="49">
        <v>1</v>
      </c>
      <c r="AB69" s="49">
        <v>1</v>
      </c>
      <c r="AC69" s="49">
        <v>1</v>
      </c>
      <c r="AD69" s="49">
        <v>1</v>
      </c>
      <c r="AE69" s="49">
        <v>0</v>
      </c>
      <c r="AF69" s="49">
        <v>1</v>
      </c>
      <c r="AG69" s="49">
        <v>1</v>
      </c>
      <c r="AH69" s="49">
        <v>1</v>
      </c>
      <c r="AI69" s="49">
        <v>1</v>
      </c>
      <c r="AJ69" s="49">
        <v>1</v>
      </c>
      <c r="AK69" s="49">
        <v>1</v>
      </c>
      <c r="AL69" s="49">
        <v>1</v>
      </c>
      <c r="AM69" s="49">
        <v>1</v>
      </c>
      <c r="AN69" s="49">
        <v>1</v>
      </c>
      <c r="AO69" s="49">
        <v>1</v>
      </c>
      <c r="AP69" s="49">
        <v>1</v>
      </c>
    </row>
    <row r="70" spans="1:42" ht="14.25">
      <c r="A70" s="49" t="str">
        <f>'Wyniki ucz'!A70</f>
        <v>C25</v>
      </c>
      <c r="B70" s="49" t="s">
        <v>35</v>
      </c>
      <c r="C70" s="49">
        <v>1</v>
      </c>
      <c r="D70" s="49">
        <v>1</v>
      </c>
      <c r="E70" s="49">
        <v>1</v>
      </c>
      <c r="F70" s="49">
        <v>1</v>
      </c>
      <c r="G70" s="49">
        <v>1</v>
      </c>
      <c r="H70" s="49">
        <v>1</v>
      </c>
      <c r="I70" s="49">
        <v>1</v>
      </c>
      <c r="J70" s="49">
        <v>1</v>
      </c>
      <c r="K70" s="49">
        <v>1</v>
      </c>
      <c r="L70" s="49">
        <v>1</v>
      </c>
      <c r="M70" s="49">
        <v>0</v>
      </c>
      <c r="N70" s="49">
        <v>0</v>
      </c>
      <c r="O70" s="49">
        <v>1</v>
      </c>
      <c r="P70" s="49">
        <v>1</v>
      </c>
      <c r="Q70" s="49">
        <v>1</v>
      </c>
      <c r="R70" s="49">
        <v>0</v>
      </c>
      <c r="S70" s="49">
        <v>1</v>
      </c>
      <c r="T70" s="49">
        <v>0</v>
      </c>
      <c r="U70" s="49">
        <v>1</v>
      </c>
      <c r="V70" s="49">
        <v>1</v>
      </c>
      <c r="W70" s="49">
        <v>1</v>
      </c>
      <c r="X70" s="49">
        <v>1</v>
      </c>
      <c r="Y70" s="49">
        <v>1</v>
      </c>
      <c r="Z70" s="49">
        <v>1</v>
      </c>
      <c r="AA70" s="49">
        <v>1</v>
      </c>
      <c r="AB70" s="49">
        <v>1</v>
      </c>
      <c r="AC70" s="49">
        <v>0</v>
      </c>
      <c r="AD70" s="49">
        <v>0</v>
      </c>
      <c r="AE70" s="49">
        <v>0</v>
      </c>
      <c r="AF70" s="49">
        <v>1</v>
      </c>
      <c r="AG70" s="49">
        <v>1</v>
      </c>
      <c r="AH70" s="49">
        <v>1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1</v>
      </c>
      <c r="AO70" s="49">
        <v>1</v>
      </c>
      <c r="AP70" s="49">
        <v>1</v>
      </c>
    </row>
    <row r="71" spans="1:42" ht="14.25">
      <c r="A71" s="49" t="str">
        <f>'Wyniki ucz'!A71</f>
        <v>C26</v>
      </c>
      <c r="B71" s="49" t="s">
        <v>34</v>
      </c>
      <c r="C71" s="49">
        <v>1</v>
      </c>
      <c r="D71" s="49">
        <v>1</v>
      </c>
      <c r="E71" s="49">
        <v>1</v>
      </c>
      <c r="F71" s="49">
        <v>1</v>
      </c>
      <c r="G71" s="49">
        <v>1</v>
      </c>
      <c r="H71" s="49">
        <v>1</v>
      </c>
      <c r="I71" s="49">
        <v>0</v>
      </c>
      <c r="J71" s="49">
        <v>1</v>
      </c>
      <c r="K71" s="49">
        <v>1</v>
      </c>
      <c r="L71" s="49">
        <v>1</v>
      </c>
      <c r="M71" s="49">
        <v>1</v>
      </c>
      <c r="N71" s="49">
        <v>1</v>
      </c>
      <c r="O71" s="49">
        <v>1</v>
      </c>
      <c r="P71" s="49">
        <v>1</v>
      </c>
      <c r="Q71" s="49">
        <v>1</v>
      </c>
      <c r="R71" s="49">
        <v>1</v>
      </c>
      <c r="S71" s="49">
        <v>0</v>
      </c>
      <c r="T71" s="49">
        <v>0</v>
      </c>
      <c r="U71" s="49">
        <v>1</v>
      </c>
      <c r="V71" s="49">
        <v>1</v>
      </c>
      <c r="W71" s="49">
        <v>1</v>
      </c>
      <c r="X71" s="49">
        <v>1</v>
      </c>
      <c r="Y71" s="49">
        <v>1</v>
      </c>
      <c r="Z71" s="49">
        <v>1</v>
      </c>
      <c r="AA71" s="49">
        <v>1</v>
      </c>
      <c r="AB71" s="49">
        <v>1</v>
      </c>
      <c r="AC71" s="49">
        <v>1</v>
      </c>
      <c r="AD71" s="49">
        <v>1</v>
      </c>
      <c r="AE71" s="49">
        <v>0</v>
      </c>
      <c r="AF71" s="49">
        <v>0</v>
      </c>
      <c r="AG71" s="49">
        <v>1</v>
      </c>
      <c r="AH71" s="49">
        <v>1</v>
      </c>
      <c r="AI71" s="49">
        <v>0</v>
      </c>
      <c r="AJ71" s="49">
        <v>1</v>
      </c>
      <c r="AK71" s="49">
        <v>0</v>
      </c>
      <c r="AL71" s="49">
        <v>0</v>
      </c>
      <c r="AM71" s="49">
        <v>1</v>
      </c>
      <c r="AN71" s="49">
        <v>1</v>
      </c>
      <c r="AO71" s="49">
        <v>1</v>
      </c>
      <c r="AP71" s="49">
        <v>1</v>
      </c>
    </row>
    <row r="72" spans="1:42" ht="14.25">
      <c r="A72" s="49" t="str">
        <f>'Wyniki ucz'!A72</f>
        <v>C27</v>
      </c>
      <c r="B72" s="49" t="s">
        <v>34</v>
      </c>
      <c r="C72" s="49">
        <v>1</v>
      </c>
      <c r="D72" s="49">
        <v>1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49">
        <v>1</v>
      </c>
      <c r="K72" s="49">
        <v>1</v>
      </c>
      <c r="L72" s="49">
        <v>1</v>
      </c>
      <c r="M72" s="49">
        <v>1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1</v>
      </c>
      <c r="U72" s="49">
        <v>1</v>
      </c>
      <c r="V72" s="49">
        <v>1</v>
      </c>
      <c r="W72" s="49">
        <v>1</v>
      </c>
      <c r="X72" s="49">
        <v>1</v>
      </c>
      <c r="Y72" s="49">
        <v>1</v>
      </c>
      <c r="Z72" s="49">
        <v>1</v>
      </c>
      <c r="AA72" s="49">
        <v>1</v>
      </c>
      <c r="AB72" s="49">
        <v>1</v>
      </c>
      <c r="AC72" s="49">
        <v>1</v>
      </c>
      <c r="AD72" s="49">
        <v>1</v>
      </c>
      <c r="AE72" s="49">
        <v>1</v>
      </c>
      <c r="AF72" s="49">
        <v>1</v>
      </c>
      <c r="AG72" s="49">
        <v>1</v>
      </c>
      <c r="AH72" s="49">
        <v>1</v>
      </c>
      <c r="AI72" s="49">
        <v>1</v>
      </c>
      <c r="AJ72" s="49">
        <v>1</v>
      </c>
      <c r="AK72" s="49">
        <v>1</v>
      </c>
      <c r="AL72" s="49">
        <v>1</v>
      </c>
      <c r="AM72" s="49">
        <v>1</v>
      </c>
      <c r="AN72" s="49">
        <v>1</v>
      </c>
      <c r="AO72" s="49">
        <v>1</v>
      </c>
      <c r="AP72" s="49">
        <v>1</v>
      </c>
    </row>
    <row r="73" spans="1:42" ht="14.25">
      <c r="A73" s="49" t="str">
        <f>'Wyniki ucz'!A73</f>
        <v>C28</v>
      </c>
      <c r="B73" s="49" t="s">
        <v>35</v>
      </c>
      <c r="C73" s="49">
        <v>1</v>
      </c>
      <c r="D73" s="49">
        <v>1</v>
      </c>
      <c r="E73" s="49">
        <v>1</v>
      </c>
      <c r="F73" s="49">
        <v>1</v>
      </c>
      <c r="G73" s="49">
        <v>1</v>
      </c>
      <c r="H73" s="49">
        <v>1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1</v>
      </c>
      <c r="U73" s="49">
        <v>1</v>
      </c>
      <c r="V73" s="49">
        <v>1</v>
      </c>
      <c r="W73" s="49">
        <v>1</v>
      </c>
      <c r="X73" s="49">
        <v>1</v>
      </c>
      <c r="Y73" s="49">
        <v>1</v>
      </c>
      <c r="Z73" s="49">
        <v>1</v>
      </c>
      <c r="AA73" s="49">
        <v>1</v>
      </c>
      <c r="AB73" s="49">
        <v>1</v>
      </c>
      <c r="AC73" s="49">
        <v>1</v>
      </c>
      <c r="AD73" s="49">
        <v>1</v>
      </c>
      <c r="AE73" s="49">
        <v>1</v>
      </c>
      <c r="AF73" s="49">
        <v>1</v>
      </c>
      <c r="AG73" s="49">
        <v>1</v>
      </c>
      <c r="AH73" s="49">
        <v>1</v>
      </c>
      <c r="AI73" s="49">
        <v>1</v>
      </c>
      <c r="AJ73" s="49">
        <v>1</v>
      </c>
      <c r="AK73" s="49">
        <v>1</v>
      </c>
      <c r="AL73" s="49">
        <v>0</v>
      </c>
      <c r="AM73" s="49">
        <v>1</v>
      </c>
      <c r="AN73" s="49">
        <v>1</v>
      </c>
      <c r="AO73" s="49">
        <v>1</v>
      </c>
      <c r="AP73" s="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3.19921875" style="3" customWidth="1"/>
    <col min="2" max="5" width="7.59765625" style="3" customWidth="1"/>
    <col min="6" max="6" width="10.3984375" style="3" customWidth="1"/>
    <col min="7" max="7" width="11" style="3" customWidth="1"/>
    <col min="8" max="8" width="14" style="3" customWidth="1"/>
    <col min="9" max="10" width="13.69921875" style="3" customWidth="1"/>
    <col min="11" max="12" width="7.59765625" style="3" customWidth="1"/>
    <col min="13" max="13" width="10.3984375" style="3" customWidth="1"/>
    <col min="14" max="14" width="13.19921875" style="3" customWidth="1"/>
    <col min="15" max="15" width="13.69921875" style="3" customWidth="1"/>
    <col min="16" max="17" width="7.59765625" style="3" customWidth="1"/>
    <col min="18" max="18" width="9.3984375" style="3" customWidth="1"/>
    <col min="19" max="19" width="12.09765625" style="3" customWidth="1"/>
    <col min="20" max="20" width="15.3984375" style="3" customWidth="1"/>
    <col min="21" max="16384" width="9" style="3" customWidth="1"/>
  </cols>
  <sheetData>
    <row r="1" spans="2:16" ht="14.25">
      <c r="B1" s="53" t="s">
        <v>36</v>
      </c>
      <c r="C1" s="53"/>
      <c r="D1" s="3">
        <f>K1+P1</f>
        <v>41</v>
      </c>
      <c r="K1" s="3">
        <v>21</v>
      </c>
      <c r="P1" s="3">
        <v>20</v>
      </c>
    </row>
    <row r="2" spans="1:20" s="5" customFormat="1" ht="71.25">
      <c r="A2" s="4" t="s">
        <v>37</v>
      </c>
      <c r="B2" s="5" t="s">
        <v>0</v>
      </c>
      <c r="C2" s="5" t="s">
        <v>38</v>
      </c>
      <c r="D2" s="5" t="s">
        <v>45</v>
      </c>
      <c r="E2" s="6" t="s">
        <v>39</v>
      </c>
      <c r="F2" s="6" t="s">
        <v>40</v>
      </c>
      <c r="G2" s="7" t="s">
        <v>41</v>
      </c>
      <c r="H2" s="7" t="s">
        <v>42</v>
      </c>
      <c r="I2" s="11" t="s">
        <v>46</v>
      </c>
      <c r="J2" s="11" t="s">
        <v>47</v>
      </c>
      <c r="K2" s="5" t="s">
        <v>43</v>
      </c>
      <c r="L2" s="6" t="s">
        <v>39</v>
      </c>
      <c r="M2" s="6" t="s">
        <v>40</v>
      </c>
      <c r="N2" s="7" t="s">
        <v>41</v>
      </c>
      <c r="O2" s="7" t="s">
        <v>42</v>
      </c>
      <c r="P2" s="5" t="s">
        <v>44</v>
      </c>
      <c r="Q2" s="6" t="s">
        <v>39</v>
      </c>
      <c r="R2" s="6" t="s">
        <v>40</v>
      </c>
      <c r="S2" s="7" t="s">
        <v>41</v>
      </c>
      <c r="T2" s="7" t="s">
        <v>42</v>
      </c>
    </row>
    <row r="3" spans="1:20" ht="38.25" customHeight="1">
      <c r="A3" s="3">
        <v>1</v>
      </c>
      <c r="B3" s="3" t="str">
        <f>'Wyniki PMA'!A2</f>
        <v>A01</v>
      </c>
      <c r="D3" s="10">
        <f>($D$1*F3)/100</f>
        <v>15.17</v>
      </c>
      <c r="E3" s="8">
        <f>(D3/$D$1)</f>
        <v>0.37</v>
      </c>
      <c r="F3" s="8">
        <f>'Wyniki PMA'!B2</f>
        <v>37</v>
      </c>
      <c r="G3" s="7" t="str">
        <f>IF(E3&lt;=0.19,"Bardzo trudny",IF(E3&lt;=0.49,"Trudny",IF(E3&lt;=0.69,"Umiarkowanie trudny",IF(E3&lt;=0.79,"Łatwy",IF(E3&lt;=0.89,"Łatwy","Bardzo łatwy")))))</f>
        <v>Trudny</v>
      </c>
      <c r="H3" s="8" t="str">
        <f>IF(E3&lt;=0.19,"Bardzo niskim",IF(E3&lt;=0.49,"Niskim",IF(E3&lt;=0.69,"Niżej zadawalającym",IF(E3&lt;=0.79,"Zadawalającym",IF(E3&lt;=0.89,"Dobrym","Bardzo dobrym")))))</f>
        <v>Niskim</v>
      </c>
      <c r="I3" s="12" t="str">
        <f>IF($F3&lt;29,"1",IF($F3&lt;=39,"2",IF($F3&lt;=49,"3",IF($F3&lt;=61,"4",IF($F3&lt;=73,"5",IF($F3&lt;=83,"6",IF($F3&lt;=90,"7",IF($F3&lt;=95,"8","9"))))))))</f>
        <v>2</v>
      </c>
      <c r="J3" s="13" t="str">
        <f>IF($F3&lt;=29,"NAJNIŻSZY",IF($F3&lt;=39,"BARDZO NISKI",IF($F3&lt;=49,"NISKI",IF($F3&lt;=61,"NIŻEJ ŚREDNI",IF($F3&lt;=73,"ŚREDNI",IF($F3&lt;=83,"WYŻEJ ŚREDNI",IF($F3&lt;=90,"WYSOKI",IF($F3&lt;=95,"BARDZO WYSOKI","NAJWYŻSZY"))))))))</f>
        <v>BARDZO NISKI</v>
      </c>
      <c r="K3" s="10">
        <f>($K$1*M3)/100</f>
        <v>10.08</v>
      </c>
      <c r="L3" s="8">
        <f>(K3/$K$1)</f>
        <v>0.48</v>
      </c>
      <c r="M3" s="8">
        <f>'Wyniki PMA'!C2</f>
        <v>48</v>
      </c>
      <c r="N3" s="7" t="str">
        <f>IF(L3&lt;=0.19,"Bardzo trudny",IF(L3&lt;=0.49,"Trudny",IF(L3&lt;=0.69,"Umiarkowanie trudny",IF(L3&lt;=0.79,"Łatwy",IF(L3&lt;=0.89,"Łatwy","Bardzo łatwy")))))</f>
        <v>Trudny</v>
      </c>
      <c r="O3" s="8" t="str">
        <f>IF(L3&lt;=0.19,"Bardzo niskim",IF(L3&lt;=0.49,"Niskim",IF(L3&lt;=0.69,"Niżej zadawalającym",IF(L3&lt;=0.79,"Zadawalającym",IF(L3&lt;=0.89,"Dobrym","Bardzo dobrym")))))</f>
        <v>Niskim</v>
      </c>
      <c r="P3" s="3">
        <f>($P$1*R3)/100</f>
        <v>5</v>
      </c>
      <c r="Q3" s="8">
        <f>(P3/$P$1)</f>
        <v>0.25</v>
      </c>
      <c r="R3" s="8">
        <f>'Wyniki PMA'!D2</f>
        <v>25</v>
      </c>
      <c r="S3" s="7" t="str">
        <f>IF(Q3&lt;=0.19,"Bardzo trudny",IF(Q3&lt;=0.49,"Trudny",IF(Q3&lt;=0.69,"Umiarkowanie trudny",IF(Q3&lt;=0.79,"Łatwy",IF(Q3&lt;=0.89,"Łatwy","Bardzo łatwy")))))</f>
        <v>Trudny</v>
      </c>
      <c r="T3" s="8" t="str">
        <f>IF(Q3&lt;=0.19,"Bardzo niskim",IF(Q3&lt;=0.49,"Niskim",IF(Q3&lt;=0.69,"Niżej zadawalającym",IF(Q3&lt;=0.79,"Zadawalającym",IF(Q3&lt;=0.89,"Dobrym","Bardzo dobrym")))))</f>
        <v>Niskim</v>
      </c>
    </row>
    <row r="4" spans="1:20" ht="38.25" customHeight="1">
      <c r="A4" s="3">
        <v>2</v>
      </c>
      <c r="B4" s="3" t="str">
        <f>'Wyniki PMA'!A3</f>
        <v>A02</v>
      </c>
      <c r="D4" s="10">
        <f aca="true" t="shared" si="0" ref="D4:D74">($D$1*F4)/100</f>
        <v>41</v>
      </c>
      <c r="E4" s="8">
        <f aca="true" t="shared" si="1" ref="E4:E74">(D4/$D$1)</f>
        <v>1</v>
      </c>
      <c r="F4" s="8">
        <f>'Wyniki PMA'!B3</f>
        <v>100</v>
      </c>
      <c r="G4" s="7" t="str">
        <f aca="true" t="shared" si="2" ref="G4:G74">IF(E4&lt;=0.19,"Bardzo trudny",IF(E4&lt;=0.49,"Trudny",IF(E4&lt;=0.69,"Umiarkowanie trudny",IF(E4&lt;=0.79,"Łatwy",IF(E4&lt;=0.89,"Łatwy","Bardzo łatwy")))))</f>
        <v>Bardzo łatwy</v>
      </c>
      <c r="H4" s="8" t="str">
        <f aca="true" t="shared" si="3" ref="H4:H74">IF(E4&lt;=0.19,"Bardzo niskim",IF(E4&lt;=0.49,"Niskim",IF(E4&lt;=0.69,"Niżej zadawalającym",IF(E4&lt;=0.79,"Zadawalającym",IF(E4&lt;=0.89,"Dobrym","Bardzo dobrym")))))</f>
        <v>Bardzo dobrym</v>
      </c>
      <c r="I4" s="12" t="str">
        <f aca="true" t="shared" si="4" ref="I4:I74">IF($F4&lt;29,"1",IF($F4&lt;=39,"2",IF($F4&lt;=49,"3",IF($F4&lt;=61,"4",IF($F4&lt;=73,"5",IF($F4&lt;=83,"6",IF($F4&lt;=90,"7",IF($F4&lt;=95,"8","9"))))))))</f>
        <v>9</v>
      </c>
      <c r="J4" s="13" t="str">
        <f aca="true" t="shared" si="5" ref="J4:J73">IF($F4&lt;=29,"NAJNIŻSZY",IF($F4&lt;=39,"BARDZO NISKI",IF($F4&lt;=49,"NISKI",IF($F4&lt;=61,"NIŻEJ ŚREDNI",IF($F4&lt;=73,"ŚREDNI",IF($F4&lt;=83,"WYŻEJ ŚREDNI",IF($F4&lt;=90,"WYSOKI",IF($F4&lt;=95,"BARDZO WYSOKI","NAJWYŻSZY"))))))))</f>
        <v>NAJWYŻSZY</v>
      </c>
      <c r="K4" s="10">
        <f aca="true" t="shared" si="6" ref="K4:K74">($K$1*M4)/100</f>
        <v>21</v>
      </c>
      <c r="L4" s="8">
        <f aca="true" t="shared" si="7" ref="L4:L74">(K4/$K$1)</f>
        <v>1</v>
      </c>
      <c r="M4" s="8">
        <f>'Wyniki PMA'!C3</f>
        <v>100</v>
      </c>
      <c r="N4" s="7" t="str">
        <f aca="true" t="shared" si="8" ref="N4:N74">IF(L4&lt;=0.19,"Bardzo trudny",IF(L4&lt;=0.49,"Trudny",IF(L4&lt;=0.69,"Umiarkowanie trudny",IF(L4&lt;=0.79,"Łatwy",IF(L4&lt;=0.89,"Łatwy","Bardzo łatwy")))))</f>
        <v>Bardzo łatwy</v>
      </c>
      <c r="O4" s="8" t="str">
        <f aca="true" t="shared" si="9" ref="O4:O74">IF(L4&lt;=0.19,"Bardzo niskim",IF(L4&lt;=0.49,"Niskim",IF(L4&lt;=0.69,"Niżej zadawalającym",IF(L4&lt;=0.79,"Zadawalającym",IF(L4&lt;=0.89,"Dobrym","Bardzo dobrym")))))</f>
        <v>Bardzo dobrym</v>
      </c>
      <c r="P4" s="3">
        <f aca="true" t="shared" si="10" ref="P4:P74">($P$1*R4)/100</f>
        <v>20</v>
      </c>
      <c r="Q4" s="8">
        <f aca="true" t="shared" si="11" ref="Q4:Q74">(P4/$P$1)</f>
        <v>1</v>
      </c>
      <c r="R4" s="8">
        <f>'Wyniki PMA'!D3</f>
        <v>100</v>
      </c>
      <c r="S4" s="7" t="str">
        <f aca="true" t="shared" si="12" ref="S4:S74">IF(Q4&lt;=0.19,"Bardzo trudny",IF(Q4&lt;=0.49,"Trudny",IF(Q4&lt;=0.69,"Umiarkowanie trudny",IF(Q4&lt;=0.79,"Łatwy",IF(Q4&lt;=0.89,"Łatwy","Bardzo łatwy")))))</f>
        <v>Bardzo łatwy</v>
      </c>
      <c r="T4" s="8" t="str">
        <f aca="true" t="shared" si="13" ref="T4:T74">IF(Q4&lt;=0.19,"Bardzo niskim",IF(Q4&lt;=0.49,"Niskim",IF(Q4&lt;=0.69,"Niżej zadawalającym",IF(Q4&lt;=0.79,"Zadawalającym",IF(Q4&lt;=0.89,"Dobrym","Bardzo dobrym")))))</f>
        <v>Bardzo dobrym</v>
      </c>
    </row>
    <row r="5" spans="1:20" ht="38.25" customHeight="1">
      <c r="A5" s="3">
        <v>3</v>
      </c>
      <c r="B5" s="3" t="str">
        <f>'Wyniki PMA'!A4</f>
        <v>A03</v>
      </c>
      <c r="D5" s="10">
        <f t="shared" si="0"/>
        <v>20.91</v>
      </c>
      <c r="E5" s="8">
        <f t="shared" si="1"/>
        <v>0.51</v>
      </c>
      <c r="F5" s="8">
        <f>'Wyniki PMA'!B4</f>
        <v>51</v>
      </c>
      <c r="G5" s="7" t="str">
        <f t="shared" si="2"/>
        <v>Umiarkowanie trudny</v>
      </c>
      <c r="H5" s="8" t="str">
        <f t="shared" si="3"/>
        <v>Niżej zadawalającym</v>
      </c>
      <c r="I5" s="12" t="str">
        <f t="shared" si="4"/>
        <v>4</v>
      </c>
      <c r="J5" s="13" t="str">
        <f t="shared" si="5"/>
        <v>NIŻEJ ŚREDNI</v>
      </c>
      <c r="K5" s="10">
        <f t="shared" si="6"/>
        <v>13.02</v>
      </c>
      <c r="L5" s="8">
        <f t="shared" si="7"/>
        <v>0.62</v>
      </c>
      <c r="M5" s="8">
        <f>'Wyniki PMA'!C4</f>
        <v>62</v>
      </c>
      <c r="N5" s="7" t="str">
        <f t="shared" si="8"/>
        <v>Umiarkowanie trudny</v>
      </c>
      <c r="O5" s="8" t="str">
        <f t="shared" si="9"/>
        <v>Niżej zadawalającym</v>
      </c>
      <c r="P5" s="3">
        <f t="shared" si="10"/>
        <v>8</v>
      </c>
      <c r="Q5" s="8">
        <f t="shared" si="11"/>
        <v>0.4</v>
      </c>
      <c r="R5" s="8">
        <f>'Wyniki PMA'!D4</f>
        <v>40</v>
      </c>
      <c r="S5" s="7" t="str">
        <f t="shared" si="12"/>
        <v>Trudny</v>
      </c>
      <c r="T5" s="8" t="str">
        <f t="shared" si="13"/>
        <v>Niskim</v>
      </c>
    </row>
    <row r="6" spans="1:20" ht="38.25" customHeight="1">
      <c r="A6" s="3">
        <v>4</v>
      </c>
      <c r="B6" s="3" t="str">
        <f>'Wyniki PMA'!A5</f>
        <v>A04</v>
      </c>
      <c r="D6" s="10">
        <f t="shared" si="0"/>
        <v>38.95</v>
      </c>
      <c r="E6" s="8">
        <f t="shared" si="1"/>
        <v>0.9500000000000001</v>
      </c>
      <c r="F6" s="8">
        <f>'Wyniki PMA'!B5</f>
        <v>95</v>
      </c>
      <c r="G6" s="7" t="str">
        <f t="shared" si="2"/>
        <v>Bardzo łatwy</v>
      </c>
      <c r="H6" s="8" t="str">
        <f t="shared" si="3"/>
        <v>Bardzo dobrym</v>
      </c>
      <c r="I6" s="12" t="str">
        <f t="shared" si="4"/>
        <v>8</v>
      </c>
      <c r="J6" s="13" t="str">
        <f t="shared" si="5"/>
        <v>BARDZO WYSOKI</v>
      </c>
      <c r="K6" s="10">
        <f t="shared" si="6"/>
        <v>18.9</v>
      </c>
      <c r="L6" s="8">
        <f t="shared" si="7"/>
        <v>0.8999999999999999</v>
      </c>
      <c r="M6" s="8">
        <f>'Wyniki PMA'!C5</f>
        <v>90</v>
      </c>
      <c r="N6" s="7" t="str">
        <f t="shared" si="8"/>
        <v>Bardzo łatwy</v>
      </c>
      <c r="O6" s="8" t="str">
        <f t="shared" si="9"/>
        <v>Bardzo dobrym</v>
      </c>
      <c r="P6" s="3">
        <f t="shared" si="10"/>
        <v>20</v>
      </c>
      <c r="Q6" s="8">
        <f t="shared" si="11"/>
        <v>1</v>
      </c>
      <c r="R6" s="8">
        <f>'Wyniki PMA'!D5</f>
        <v>100</v>
      </c>
      <c r="S6" s="7" t="str">
        <f t="shared" si="12"/>
        <v>Bardzo łatwy</v>
      </c>
      <c r="T6" s="8" t="str">
        <f t="shared" si="13"/>
        <v>Bardzo dobrym</v>
      </c>
    </row>
    <row r="7" spans="1:20" ht="38.25" customHeight="1">
      <c r="A7" s="3">
        <v>5</v>
      </c>
      <c r="B7" s="3" t="str">
        <f>'Wyniki PMA'!A6</f>
        <v>A05</v>
      </c>
      <c r="D7" s="10">
        <f t="shared" si="0"/>
        <v>41</v>
      </c>
      <c r="E7" s="8">
        <f t="shared" si="1"/>
        <v>1</v>
      </c>
      <c r="F7" s="8">
        <f>'Wyniki PMA'!B6</f>
        <v>100</v>
      </c>
      <c r="G7" s="7" t="str">
        <f t="shared" si="2"/>
        <v>Bardzo łatwy</v>
      </c>
      <c r="H7" s="8" t="str">
        <f t="shared" si="3"/>
        <v>Bardzo dobrym</v>
      </c>
      <c r="I7" s="12" t="str">
        <f t="shared" si="4"/>
        <v>9</v>
      </c>
      <c r="J7" s="13" t="str">
        <f t="shared" si="5"/>
        <v>NAJWYŻSZY</v>
      </c>
      <c r="K7" s="10">
        <f t="shared" si="6"/>
        <v>21</v>
      </c>
      <c r="L7" s="8">
        <f t="shared" si="7"/>
        <v>1</v>
      </c>
      <c r="M7" s="8">
        <f>'Wyniki PMA'!C6</f>
        <v>100</v>
      </c>
      <c r="N7" s="7" t="str">
        <f t="shared" si="8"/>
        <v>Bardzo łatwy</v>
      </c>
      <c r="O7" s="8" t="str">
        <f t="shared" si="9"/>
        <v>Bardzo dobrym</v>
      </c>
      <c r="P7" s="3">
        <f t="shared" si="10"/>
        <v>20</v>
      </c>
      <c r="Q7" s="8">
        <f t="shared" si="11"/>
        <v>1</v>
      </c>
      <c r="R7" s="8">
        <f>'Wyniki PMA'!D6</f>
        <v>100</v>
      </c>
      <c r="S7" s="7" t="str">
        <f t="shared" si="12"/>
        <v>Bardzo łatwy</v>
      </c>
      <c r="T7" s="8" t="str">
        <f t="shared" si="13"/>
        <v>Bardzo dobrym</v>
      </c>
    </row>
    <row r="8" spans="1:20" ht="38.25" customHeight="1">
      <c r="A8" s="3">
        <v>6</v>
      </c>
      <c r="B8" s="3" t="str">
        <f>'Wyniki PMA'!A7</f>
        <v>A06</v>
      </c>
      <c r="D8" s="10">
        <f t="shared" si="0"/>
        <v>11.89</v>
      </c>
      <c r="E8" s="8">
        <f t="shared" si="1"/>
        <v>0.29000000000000004</v>
      </c>
      <c r="F8" s="8">
        <f>'Wyniki PMA'!B7</f>
        <v>29</v>
      </c>
      <c r="G8" s="7" t="str">
        <f t="shared" si="2"/>
        <v>Trudny</v>
      </c>
      <c r="H8" s="8" t="str">
        <f t="shared" si="3"/>
        <v>Niskim</v>
      </c>
      <c r="I8" s="12" t="str">
        <f t="shared" si="4"/>
        <v>2</v>
      </c>
      <c r="J8" s="13" t="str">
        <f t="shared" si="5"/>
        <v>NAJNIŻSZY</v>
      </c>
      <c r="K8" s="10">
        <f t="shared" si="6"/>
        <v>6.93</v>
      </c>
      <c r="L8" s="8">
        <f t="shared" si="7"/>
        <v>0.32999999999999996</v>
      </c>
      <c r="M8" s="8">
        <f>'Wyniki PMA'!C7</f>
        <v>33</v>
      </c>
      <c r="N8" s="7" t="str">
        <f t="shared" si="8"/>
        <v>Trudny</v>
      </c>
      <c r="O8" s="8" t="str">
        <f t="shared" si="9"/>
        <v>Niskim</v>
      </c>
      <c r="P8" s="3">
        <f t="shared" si="10"/>
        <v>5</v>
      </c>
      <c r="Q8" s="8">
        <f t="shared" si="11"/>
        <v>0.25</v>
      </c>
      <c r="R8" s="8">
        <f>'Wyniki PMA'!D7</f>
        <v>25</v>
      </c>
      <c r="S8" s="7" t="str">
        <f t="shared" si="12"/>
        <v>Trudny</v>
      </c>
      <c r="T8" s="8" t="str">
        <f t="shared" si="13"/>
        <v>Niskim</v>
      </c>
    </row>
    <row r="9" spans="1:20" ht="38.25" customHeight="1">
      <c r="A9" s="3">
        <v>7</v>
      </c>
      <c r="B9" s="3" t="str">
        <f>'Wyniki PMA'!A8</f>
        <v>A07</v>
      </c>
      <c r="D9" s="10">
        <f t="shared" si="0"/>
        <v>36.08</v>
      </c>
      <c r="E9" s="8">
        <f t="shared" si="1"/>
        <v>0.88</v>
      </c>
      <c r="F9" s="8">
        <f>'Wyniki PMA'!B8</f>
        <v>88</v>
      </c>
      <c r="G9" s="7" t="str">
        <f t="shared" si="2"/>
        <v>Łatwy</v>
      </c>
      <c r="H9" s="8" t="str">
        <f t="shared" si="3"/>
        <v>Dobrym</v>
      </c>
      <c r="I9" s="12" t="str">
        <f t="shared" si="4"/>
        <v>7</v>
      </c>
      <c r="J9" s="13" t="str">
        <f t="shared" si="5"/>
        <v>WYSOKI</v>
      </c>
      <c r="K9" s="10">
        <f t="shared" si="6"/>
        <v>18.9</v>
      </c>
      <c r="L9" s="8">
        <f t="shared" si="7"/>
        <v>0.8999999999999999</v>
      </c>
      <c r="M9" s="8">
        <f>'Wyniki PMA'!C8</f>
        <v>90</v>
      </c>
      <c r="N9" s="7" t="str">
        <f t="shared" si="8"/>
        <v>Bardzo łatwy</v>
      </c>
      <c r="O9" s="8" t="str">
        <f t="shared" si="9"/>
        <v>Bardzo dobrym</v>
      </c>
      <c r="P9" s="3">
        <f t="shared" si="10"/>
        <v>17</v>
      </c>
      <c r="Q9" s="8">
        <f t="shared" si="11"/>
        <v>0.85</v>
      </c>
      <c r="R9" s="8">
        <f>'Wyniki PMA'!D8</f>
        <v>85</v>
      </c>
      <c r="S9" s="7" t="str">
        <f t="shared" si="12"/>
        <v>Łatwy</v>
      </c>
      <c r="T9" s="8" t="str">
        <f t="shared" si="13"/>
        <v>Dobrym</v>
      </c>
    </row>
    <row r="10" spans="1:20" ht="38.25" customHeight="1">
      <c r="A10" s="3">
        <v>8</v>
      </c>
      <c r="B10" s="3" t="str">
        <f>'Wyniki PMA'!A9</f>
        <v>A08</v>
      </c>
      <c r="D10" s="10">
        <f t="shared" si="0"/>
        <v>38.13</v>
      </c>
      <c r="E10" s="8">
        <f t="shared" si="1"/>
        <v>0.93</v>
      </c>
      <c r="F10" s="8">
        <f>'Wyniki PMA'!B9</f>
        <v>93</v>
      </c>
      <c r="G10" s="7" t="str">
        <f t="shared" si="2"/>
        <v>Bardzo łatwy</v>
      </c>
      <c r="H10" s="8" t="str">
        <f t="shared" si="3"/>
        <v>Bardzo dobrym</v>
      </c>
      <c r="I10" s="12" t="str">
        <f t="shared" si="4"/>
        <v>8</v>
      </c>
      <c r="J10" s="13" t="str">
        <f t="shared" si="5"/>
        <v>BARDZO WYSOKI</v>
      </c>
      <c r="K10" s="10">
        <f t="shared" si="6"/>
        <v>19.95</v>
      </c>
      <c r="L10" s="8">
        <f t="shared" si="7"/>
        <v>0.95</v>
      </c>
      <c r="M10" s="8">
        <f>'Wyniki PMA'!C9</f>
        <v>95</v>
      </c>
      <c r="N10" s="7" t="str">
        <f t="shared" si="8"/>
        <v>Bardzo łatwy</v>
      </c>
      <c r="O10" s="8" t="str">
        <f t="shared" si="9"/>
        <v>Bardzo dobrym</v>
      </c>
      <c r="P10" s="3">
        <f t="shared" si="10"/>
        <v>18</v>
      </c>
      <c r="Q10" s="8">
        <f t="shared" si="11"/>
        <v>0.9</v>
      </c>
      <c r="R10" s="8">
        <f>'Wyniki PMA'!D9</f>
        <v>90</v>
      </c>
      <c r="S10" s="7" t="str">
        <f t="shared" si="12"/>
        <v>Bardzo łatwy</v>
      </c>
      <c r="T10" s="8" t="str">
        <f t="shared" si="13"/>
        <v>Bardzo dobrym</v>
      </c>
    </row>
    <row r="11" spans="1:20" ht="38.25" customHeight="1">
      <c r="A11" s="3">
        <v>9</v>
      </c>
      <c r="B11" s="3" t="str">
        <f>'Wyniki PMA'!A10</f>
        <v>A09</v>
      </c>
      <c r="D11" s="10">
        <f t="shared" si="0"/>
        <v>36.9</v>
      </c>
      <c r="E11" s="8">
        <f t="shared" si="1"/>
        <v>0.8999999999999999</v>
      </c>
      <c r="F11" s="8">
        <f>'Wyniki PMA'!B10</f>
        <v>90</v>
      </c>
      <c r="G11" s="7" t="str">
        <f t="shared" si="2"/>
        <v>Bardzo łatwy</v>
      </c>
      <c r="H11" s="8" t="str">
        <f t="shared" si="3"/>
        <v>Bardzo dobrym</v>
      </c>
      <c r="I11" s="12" t="str">
        <f t="shared" si="4"/>
        <v>7</v>
      </c>
      <c r="J11" s="13" t="str">
        <f t="shared" si="5"/>
        <v>WYSOKI</v>
      </c>
      <c r="K11" s="10">
        <f t="shared" si="6"/>
        <v>18.06</v>
      </c>
      <c r="L11" s="8">
        <f t="shared" si="7"/>
        <v>0.86</v>
      </c>
      <c r="M11" s="8">
        <f>'Wyniki PMA'!C10</f>
        <v>86</v>
      </c>
      <c r="N11" s="7" t="str">
        <f t="shared" si="8"/>
        <v>Łatwy</v>
      </c>
      <c r="O11" s="8" t="str">
        <f t="shared" si="9"/>
        <v>Dobrym</v>
      </c>
      <c r="P11" s="3">
        <f t="shared" si="10"/>
        <v>19</v>
      </c>
      <c r="Q11" s="8">
        <f t="shared" si="11"/>
        <v>0.95</v>
      </c>
      <c r="R11" s="8">
        <f>'Wyniki PMA'!D10</f>
        <v>95</v>
      </c>
      <c r="S11" s="7" t="str">
        <f t="shared" si="12"/>
        <v>Bardzo łatwy</v>
      </c>
      <c r="T11" s="8" t="str">
        <f t="shared" si="13"/>
        <v>Bardzo dobrym</v>
      </c>
    </row>
    <row r="12" spans="1:20" ht="38.25" customHeight="1">
      <c r="A12" s="3">
        <v>10</v>
      </c>
      <c r="B12" s="3" t="str">
        <f>'Wyniki PMA'!A11</f>
        <v>A10</v>
      </c>
      <c r="D12" s="10">
        <f t="shared" si="0"/>
        <v>34.85</v>
      </c>
      <c r="E12" s="8">
        <f t="shared" si="1"/>
        <v>0.8500000000000001</v>
      </c>
      <c r="F12" s="8">
        <f>'Wyniki PMA'!B11</f>
        <v>85</v>
      </c>
      <c r="G12" s="7" t="str">
        <f t="shared" si="2"/>
        <v>Łatwy</v>
      </c>
      <c r="H12" s="8" t="str">
        <f t="shared" si="3"/>
        <v>Dobrym</v>
      </c>
      <c r="I12" s="12" t="str">
        <f t="shared" si="4"/>
        <v>7</v>
      </c>
      <c r="J12" s="13" t="str">
        <f t="shared" si="5"/>
        <v>WYSOKI</v>
      </c>
      <c r="K12" s="10">
        <f t="shared" si="6"/>
        <v>18.06</v>
      </c>
      <c r="L12" s="8">
        <f t="shared" si="7"/>
        <v>0.86</v>
      </c>
      <c r="M12" s="8">
        <f>'Wyniki PMA'!C11</f>
        <v>86</v>
      </c>
      <c r="N12" s="7" t="str">
        <f t="shared" si="8"/>
        <v>Łatwy</v>
      </c>
      <c r="O12" s="8" t="str">
        <f t="shared" si="9"/>
        <v>Dobrym</v>
      </c>
      <c r="P12" s="3">
        <f t="shared" si="10"/>
        <v>17</v>
      </c>
      <c r="Q12" s="8">
        <f t="shared" si="11"/>
        <v>0.85</v>
      </c>
      <c r="R12" s="8">
        <f>'Wyniki PMA'!D11</f>
        <v>85</v>
      </c>
      <c r="S12" s="7" t="str">
        <f t="shared" si="12"/>
        <v>Łatwy</v>
      </c>
      <c r="T12" s="8" t="str">
        <f t="shared" si="13"/>
        <v>Dobrym</v>
      </c>
    </row>
    <row r="13" spans="1:20" ht="38.25" customHeight="1">
      <c r="A13" s="3">
        <v>11</v>
      </c>
      <c r="B13" s="3" t="str">
        <f>'Wyniki PMA'!A12</f>
        <v>A11</v>
      </c>
      <c r="D13" s="10">
        <f t="shared" si="0"/>
        <v>24.19</v>
      </c>
      <c r="E13" s="8">
        <f t="shared" si="1"/>
        <v>0.5900000000000001</v>
      </c>
      <c r="F13" s="8">
        <f>'Wyniki PMA'!B12</f>
        <v>59</v>
      </c>
      <c r="G13" s="7" t="str">
        <f t="shared" si="2"/>
        <v>Umiarkowanie trudny</v>
      </c>
      <c r="H13" s="8" t="str">
        <f t="shared" si="3"/>
        <v>Niżej zadawalającym</v>
      </c>
      <c r="I13" s="12" t="str">
        <f t="shared" si="4"/>
        <v>4</v>
      </c>
      <c r="J13" s="13" t="str">
        <f t="shared" si="5"/>
        <v>NIŻEJ ŚREDNI</v>
      </c>
      <c r="K13" s="10">
        <f t="shared" si="6"/>
        <v>17.01</v>
      </c>
      <c r="L13" s="8">
        <f t="shared" si="7"/>
        <v>0.81</v>
      </c>
      <c r="M13" s="8">
        <f>'Wyniki PMA'!C12</f>
        <v>81</v>
      </c>
      <c r="N13" s="7" t="str">
        <f t="shared" si="8"/>
        <v>Łatwy</v>
      </c>
      <c r="O13" s="8" t="str">
        <f t="shared" si="9"/>
        <v>Dobrym</v>
      </c>
      <c r="P13" s="3">
        <f t="shared" si="10"/>
        <v>7</v>
      </c>
      <c r="Q13" s="8">
        <f t="shared" si="11"/>
        <v>0.35</v>
      </c>
      <c r="R13" s="8">
        <f>'Wyniki PMA'!D12</f>
        <v>35</v>
      </c>
      <c r="S13" s="7" t="str">
        <f t="shared" si="12"/>
        <v>Trudny</v>
      </c>
      <c r="T13" s="8" t="str">
        <f t="shared" si="13"/>
        <v>Niskim</v>
      </c>
    </row>
    <row r="14" spans="1:20" ht="38.25" customHeight="1">
      <c r="A14" s="3">
        <v>12</v>
      </c>
      <c r="B14" s="3" t="str">
        <f>'Wyniki PMA'!A13</f>
        <v>A12</v>
      </c>
      <c r="D14" s="10">
        <f t="shared" si="0"/>
        <v>36.08</v>
      </c>
      <c r="E14" s="8">
        <f t="shared" si="1"/>
        <v>0.88</v>
      </c>
      <c r="F14" s="8">
        <f>'Wyniki PMA'!B13</f>
        <v>88</v>
      </c>
      <c r="G14" s="7" t="str">
        <f t="shared" si="2"/>
        <v>Łatwy</v>
      </c>
      <c r="H14" s="8" t="str">
        <f t="shared" si="3"/>
        <v>Dobrym</v>
      </c>
      <c r="I14" s="12" t="str">
        <f t="shared" si="4"/>
        <v>7</v>
      </c>
      <c r="J14" s="13" t="str">
        <f t="shared" si="5"/>
        <v>WYSOKI</v>
      </c>
      <c r="K14" s="10">
        <f t="shared" si="6"/>
        <v>18.06</v>
      </c>
      <c r="L14" s="8">
        <f t="shared" si="7"/>
        <v>0.86</v>
      </c>
      <c r="M14" s="8">
        <f>'Wyniki PMA'!C13</f>
        <v>86</v>
      </c>
      <c r="N14" s="7" t="str">
        <f t="shared" si="8"/>
        <v>Łatwy</v>
      </c>
      <c r="O14" s="8" t="str">
        <f t="shared" si="9"/>
        <v>Dobrym</v>
      </c>
      <c r="P14" s="3">
        <f t="shared" si="10"/>
        <v>18</v>
      </c>
      <c r="Q14" s="8">
        <f t="shared" si="11"/>
        <v>0.9</v>
      </c>
      <c r="R14" s="8">
        <f>'Wyniki PMA'!D13</f>
        <v>90</v>
      </c>
      <c r="S14" s="7" t="str">
        <f t="shared" si="12"/>
        <v>Bardzo łatwy</v>
      </c>
      <c r="T14" s="8" t="str">
        <f t="shared" si="13"/>
        <v>Bardzo dobrym</v>
      </c>
    </row>
    <row r="15" spans="1:20" ht="38.25" customHeight="1">
      <c r="A15" s="3">
        <v>13</v>
      </c>
      <c r="B15" s="3" t="str">
        <f>'Wyniki PMA'!A14</f>
        <v>A13</v>
      </c>
      <c r="D15" s="10">
        <f t="shared" si="0"/>
        <v>29.93</v>
      </c>
      <c r="E15" s="8">
        <f t="shared" si="1"/>
        <v>0.73</v>
      </c>
      <c r="F15" s="8">
        <f>'Wyniki PMA'!B14</f>
        <v>73</v>
      </c>
      <c r="G15" s="7" t="str">
        <f t="shared" si="2"/>
        <v>Łatwy</v>
      </c>
      <c r="H15" s="8" t="str">
        <f t="shared" si="3"/>
        <v>Zadawalającym</v>
      </c>
      <c r="I15" s="12" t="str">
        <f t="shared" si="4"/>
        <v>5</v>
      </c>
      <c r="J15" s="13" t="str">
        <f t="shared" si="5"/>
        <v>ŚREDNI</v>
      </c>
      <c r="K15" s="10">
        <f t="shared" si="6"/>
        <v>14.07</v>
      </c>
      <c r="L15" s="8">
        <f t="shared" si="7"/>
        <v>0.67</v>
      </c>
      <c r="M15" s="8">
        <f>'Wyniki PMA'!C14</f>
        <v>67</v>
      </c>
      <c r="N15" s="7" t="str">
        <f t="shared" si="8"/>
        <v>Umiarkowanie trudny</v>
      </c>
      <c r="O15" s="8" t="str">
        <f t="shared" si="9"/>
        <v>Niżej zadawalającym</v>
      </c>
      <c r="P15" s="3">
        <f t="shared" si="10"/>
        <v>16</v>
      </c>
      <c r="Q15" s="8">
        <f t="shared" si="11"/>
        <v>0.8</v>
      </c>
      <c r="R15" s="8">
        <f>'Wyniki PMA'!D14</f>
        <v>80</v>
      </c>
      <c r="S15" s="7" t="str">
        <f t="shared" si="12"/>
        <v>Łatwy</v>
      </c>
      <c r="T15" s="8" t="str">
        <f t="shared" si="13"/>
        <v>Dobrym</v>
      </c>
    </row>
    <row r="16" spans="1:20" ht="38.25" customHeight="1">
      <c r="A16" s="3">
        <v>14</v>
      </c>
      <c r="B16" s="3" t="str">
        <f>'Wyniki PMA'!A15</f>
        <v>A14</v>
      </c>
      <c r="D16" s="10">
        <f t="shared" si="0"/>
        <v>20.91</v>
      </c>
      <c r="E16" s="8">
        <f t="shared" si="1"/>
        <v>0.51</v>
      </c>
      <c r="F16" s="8">
        <f>'Wyniki PMA'!B15</f>
        <v>51</v>
      </c>
      <c r="G16" s="7" t="str">
        <f t="shared" si="2"/>
        <v>Umiarkowanie trudny</v>
      </c>
      <c r="H16" s="8" t="str">
        <f t="shared" si="3"/>
        <v>Niżej zadawalającym</v>
      </c>
      <c r="I16" s="12" t="str">
        <f t="shared" si="4"/>
        <v>4</v>
      </c>
      <c r="J16" s="13" t="str">
        <f t="shared" si="5"/>
        <v>NIŻEJ ŚREDNI</v>
      </c>
      <c r="K16" s="10">
        <f t="shared" si="6"/>
        <v>11.97</v>
      </c>
      <c r="L16" s="8">
        <f t="shared" si="7"/>
        <v>0.5700000000000001</v>
      </c>
      <c r="M16" s="8">
        <f>'Wyniki PMA'!C15</f>
        <v>57</v>
      </c>
      <c r="N16" s="7" t="str">
        <f t="shared" si="8"/>
        <v>Umiarkowanie trudny</v>
      </c>
      <c r="O16" s="8" t="str">
        <f t="shared" si="9"/>
        <v>Niżej zadawalającym</v>
      </c>
      <c r="P16" s="3">
        <f t="shared" si="10"/>
        <v>9</v>
      </c>
      <c r="Q16" s="8">
        <f t="shared" si="11"/>
        <v>0.45</v>
      </c>
      <c r="R16" s="8">
        <f>'Wyniki PMA'!D15</f>
        <v>45</v>
      </c>
      <c r="S16" s="7" t="str">
        <f t="shared" si="12"/>
        <v>Trudny</v>
      </c>
      <c r="T16" s="8" t="str">
        <f t="shared" si="13"/>
        <v>Niskim</v>
      </c>
    </row>
    <row r="17" spans="1:20" ht="38.25" customHeight="1">
      <c r="A17" s="3">
        <v>15</v>
      </c>
      <c r="B17" s="3" t="str">
        <f>'Wyniki PMA'!A16</f>
        <v>A15</v>
      </c>
      <c r="D17" s="10">
        <f t="shared" si="0"/>
        <v>38.13</v>
      </c>
      <c r="E17" s="8">
        <f t="shared" si="1"/>
        <v>0.93</v>
      </c>
      <c r="F17" s="8">
        <f>'Wyniki PMA'!B16</f>
        <v>93</v>
      </c>
      <c r="G17" s="7" t="str">
        <f t="shared" si="2"/>
        <v>Bardzo łatwy</v>
      </c>
      <c r="H17" s="8" t="str">
        <f t="shared" si="3"/>
        <v>Bardzo dobrym</v>
      </c>
      <c r="I17" s="12" t="str">
        <f t="shared" si="4"/>
        <v>8</v>
      </c>
      <c r="J17" s="13" t="str">
        <f t="shared" si="5"/>
        <v>BARDZO WYSOKI</v>
      </c>
      <c r="K17" s="10">
        <f t="shared" si="6"/>
        <v>18.9</v>
      </c>
      <c r="L17" s="8">
        <f t="shared" si="7"/>
        <v>0.8999999999999999</v>
      </c>
      <c r="M17" s="8">
        <f>'Wyniki PMA'!C16</f>
        <v>90</v>
      </c>
      <c r="N17" s="7" t="str">
        <f t="shared" si="8"/>
        <v>Bardzo łatwy</v>
      </c>
      <c r="O17" s="8" t="str">
        <f t="shared" si="9"/>
        <v>Bardzo dobrym</v>
      </c>
      <c r="P17" s="3">
        <f t="shared" si="10"/>
        <v>19</v>
      </c>
      <c r="Q17" s="8">
        <f t="shared" si="11"/>
        <v>0.95</v>
      </c>
      <c r="R17" s="8">
        <f>'Wyniki PMA'!D16</f>
        <v>95</v>
      </c>
      <c r="S17" s="7" t="str">
        <f t="shared" si="12"/>
        <v>Bardzo łatwy</v>
      </c>
      <c r="T17" s="8" t="str">
        <f t="shared" si="13"/>
        <v>Bardzo dobrym</v>
      </c>
    </row>
    <row r="18" spans="1:20" ht="38.25" customHeight="1">
      <c r="A18" s="3">
        <v>16</v>
      </c>
      <c r="B18" s="3" t="str">
        <f>'Wyniki PMA'!A17</f>
        <v>A16</v>
      </c>
      <c r="D18" s="10">
        <f t="shared" si="0"/>
        <v>32.8</v>
      </c>
      <c r="E18" s="8">
        <f t="shared" si="1"/>
        <v>0.7999999999999999</v>
      </c>
      <c r="F18" s="8">
        <f>'Wyniki PMA'!B17</f>
        <v>80</v>
      </c>
      <c r="G18" s="7" t="str">
        <f t="shared" si="2"/>
        <v>Łatwy</v>
      </c>
      <c r="H18" s="8" t="str">
        <f t="shared" si="3"/>
        <v>Dobrym</v>
      </c>
      <c r="I18" s="12" t="str">
        <f t="shared" si="4"/>
        <v>6</v>
      </c>
      <c r="J18" s="13" t="str">
        <f t="shared" si="5"/>
        <v>WYŻEJ ŚREDNI</v>
      </c>
      <c r="K18" s="10">
        <f t="shared" si="6"/>
        <v>17.01</v>
      </c>
      <c r="L18" s="8">
        <f t="shared" si="7"/>
        <v>0.81</v>
      </c>
      <c r="M18" s="8">
        <f>'Wyniki PMA'!C17</f>
        <v>81</v>
      </c>
      <c r="N18" s="7" t="str">
        <f t="shared" si="8"/>
        <v>Łatwy</v>
      </c>
      <c r="O18" s="8" t="str">
        <f t="shared" si="9"/>
        <v>Dobrym</v>
      </c>
      <c r="P18" s="3">
        <f t="shared" si="10"/>
        <v>16</v>
      </c>
      <c r="Q18" s="8">
        <f t="shared" si="11"/>
        <v>0.8</v>
      </c>
      <c r="R18" s="8">
        <f>'Wyniki PMA'!D17</f>
        <v>80</v>
      </c>
      <c r="S18" s="7" t="str">
        <f t="shared" si="12"/>
        <v>Łatwy</v>
      </c>
      <c r="T18" s="8" t="str">
        <f t="shared" si="13"/>
        <v>Dobrym</v>
      </c>
    </row>
    <row r="19" spans="1:20" ht="38.25" customHeight="1">
      <c r="A19" s="3">
        <v>17</v>
      </c>
      <c r="B19" s="3" t="str">
        <f>'Wyniki PMA'!A18</f>
        <v>A17</v>
      </c>
      <c r="D19" s="10">
        <f t="shared" si="0"/>
        <v>18.86</v>
      </c>
      <c r="E19" s="8">
        <f t="shared" si="1"/>
        <v>0.45999999999999996</v>
      </c>
      <c r="F19" s="8">
        <f>'Wyniki PMA'!B18</f>
        <v>46</v>
      </c>
      <c r="G19" s="7" t="str">
        <f t="shared" si="2"/>
        <v>Trudny</v>
      </c>
      <c r="H19" s="8" t="str">
        <f t="shared" si="3"/>
        <v>Niskim</v>
      </c>
      <c r="I19" s="12" t="str">
        <f t="shared" si="4"/>
        <v>3</v>
      </c>
      <c r="J19" s="13" t="str">
        <f t="shared" si="5"/>
        <v>NISKI</v>
      </c>
      <c r="K19" s="10">
        <f t="shared" si="6"/>
        <v>11.97</v>
      </c>
      <c r="L19" s="8">
        <f t="shared" si="7"/>
        <v>0.5700000000000001</v>
      </c>
      <c r="M19" s="8">
        <f>'Wyniki PMA'!C18</f>
        <v>57</v>
      </c>
      <c r="N19" s="7" t="str">
        <f t="shared" si="8"/>
        <v>Umiarkowanie trudny</v>
      </c>
      <c r="O19" s="8" t="str">
        <f t="shared" si="9"/>
        <v>Niżej zadawalającym</v>
      </c>
      <c r="P19" s="3">
        <f t="shared" si="10"/>
        <v>7</v>
      </c>
      <c r="Q19" s="8">
        <f t="shared" si="11"/>
        <v>0.35</v>
      </c>
      <c r="R19" s="8">
        <f>'Wyniki PMA'!D18</f>
        <v>35</v>
      </c>
      <c r="S19" s="7" t="str">
        <f t="shared" si="12"/>
        <v>Trudny</v>
      </c>
      <c r="T19" s="8" t="str">
        <f t="shared" si="13"/>
        <v>Niskim</v>
      </c>
    </row>
    <row r="20" spans="1:20" ht="38.25" customHeight="1">
      <c r="A20" s="3">
        <v>18</v>
      </c>
      <c r="B20" s="3" t="str">
        <f>'Wyniki PMA'!A19</f>
        <v>A18</v>
      </c>
      <c r="D20" s="10">
        <f t="shared" si="0"/>
        <v>27.06</v>
      </c>
      <c r="E20" s="8">
        <f t="shared" si="1"/>
        <v>0.6599999999999999</v>
      </c>
      <c r="F20" s="8">
        <f>'Wyniki PMA'!B19</f>
        <v>66</v>
      </c>
      <c r="G20" s="7" t="str">
        <f t="shared" si="2"/>
        <v>Umiarkowanie trudny</v>
      </c>
      <c r="H20" s="8" t="str">
        <f t="shared" si="3"/>
        <v>Niżej zadawalającym</v>
      </c>
      <c r="I20" s="12" t="str">
        <f t="shared" si="4"/>
        <v>5</v>
      </c>
      <c r="J20" s="13" t="str">
        <f t="shared" si="5"/>
        <v>ŚREDNI</v>
      </c>
      <c r="K20" s="10">
        <f t="shared" si="6"/>
        <v>17.01</v>
      </c>
      <c r="L20" s="8">
        <f t="shared" si="7"/>
        <v>0.81</v>
      </c>
      <c r="M20" s="8">
        <f>'Wyniki PMA'!C19</f>
        <v>81</v>
      </c>
      <c r="N20" s="7" t="str">
        <f t="shared" si="8"/>
        <v>Łatwy</v>
      </c>
      <c r="O20" s="8" t="str">
        <f t="shared" si="9"/>
        <v>Dobrym</v>
      </c>
      <c r="P20" s="3">
        <f t="shared" si="10"/>
        <v>10</v>
      </c>
      <c r="Q20" s="8">
        <f t="shared" si="11"/>
        <v>0.5</v>
      </c>
      <c r="R20" s="8">
        <f>'Wyniki PMA'!D19</f>
        <v>50</v>
      </c>
      <c r="S20" s="7" t="str">
        <f t="shared" si="12"/>
        <v>Umiarkowanie trudny</v>
      </c>
      <c r="T20" s="8" t="str">
        <f t="shared" si="13"/>
        <v>Niżej zadawalającym</v>
      </c>
    </row>
    <row r="21" spans="1:20" ht="38.25" customHeight="1">
      <c r="A21" s="3">
        <v>19</v>
      </c>
      <c r="B21" s="3" t="str">
        <f>'Wyniki PMA'!A20</f>
        <v>A19</v>
      </c>
      <c r="D21" s="10">
        <f t="shared" si="0"/>
        <v>36.9</v>
      </c>
      <c r="E21" s="8">
        <f t="shared" si="1"/>
        <v>0.8999999999999999</v>
      </c>
      <c r="F21" s="8">
        <f>'Wyniki PMA'!B20</f>
        <v>90</v>
      </c>
      <c r="G21" s="7" t="str">
        <f t="shared" si="2"/>
        <v>Bardzo łatwy</v>
      </c>
      <c r="H21" s="8" t="str">
        <f t="shared" si="3"/>
        <v>Bardzo dobrym</v>
      </c>
      <c r="I21" s="12" t="str">
        <f t="shared" si="4"/>
        <v>7</v>
      </c>
      <c r="J21" s="13" t="str">
        <f t="shared" si="5"/>
        <v>WYSOKI</v>
      </c>
      <c r="K21" s="10">
        <f t="shared" si="6"/>
        <v>21</v>
      </c>
      <c r="L21" s="8">
        <f t="shared" si="7"/>
        <v>1</v>
      </c>
      <c r="M21" s="8">
        <f>'Wyniki PMA'!C20</f>
        <v>100</v>
      </c>
      <c r="N21" s="7" t="str">
        <f t="shared" si="8"/>
        <v>Bardzo łatwy</v>
      </c>
      <c r="O21" s="8" t="str">
        <f t="shared" si="9"/>
        <v>Bardzo dobrym</v>
      </c>
      <c r="P21" s="3">
        <f t="shared" si="10"/>
        <v>16</v>
      </c>
      <c r="Q21" s="8">
        <f t="shared" si="11"/>
        <v>0.8</v>
      </c>
      <c r="R21" s="8">
        <f>'Wyniki PMA'!D20</f>
        <v>80</v>
      </c>
      <c r="S21" s="7" t="str">
        <f t="shared" si="12"/>
        <v>Łatwy</v>
      </c>
      <c r="T21" s="8" t="str">
        <f t="shared" si="13"/>
        <v>Dobrym</v>
      </c>
    </row>
    <row r="22" spans="1:20" ht="38.25" customHeight="1">
      <c r="A22" s="3">
        <v>20</v>
      </c>
      <c r="B22" s="3" t="str">
        <f>'Wyniki PMA'!A21</f>
        <v>A20</v>
      </c>
      <c r="D22" s="10">
        <f t="shared" si="0"/>
        <v>20.91</v>
      </c>
      <c r="E22" s="8">
        <f t="shared" si="1"/>
        <v>0.51</v>
      </c>
      <c r="F22" s="8">
        <f>'Wyniki PMA'!B21</f>
        <v>51</v>
      </c>
      <c r="G22" s="7" t="str">
        <f t="shared" si="2"/>
        <v>Umiarkowanie trudny</v>
      </c>
      <c r="H22" s="8" t="str">
        <f t="shared" si="3"/>
        <v>Niżej zadawalającym</v>
      </c>
      <c r="I22" s="12" t="str">
        <f t="shared" si="4"/>
        <v>4</v>
      </c>
      <c r="J22" s="13" t="str">
        <f t="shared" si="5"/>
        <v>NIŻEJ ŚREDNI</v>
      </c>
      <c r="K22" s="10">
        <f t="shared" si="6"/>
        <v>14.07</v>
      </c>
      <c r="L22" s="8">
        <f t="shared" si="7"/>
        <v>0.67</v>
      </c>
      <c r="M22" s="8">
        <f>'Wyniki PMA'!C21</f>
        <v>67</v>
      </c>
      <c r="N22" s="7" t="str">
        <f t="shared" si="8"/>
        <v>Umiarkowanie trudny</v>
      </c>
      <c r="O22" s="8" t="str">
        <f t="shared" si="9"/>
        <v>Niżej zadawalającym</v>
      </c>
      <c r="P22" s="3">
        <f t="shared" si="10"/>
        <v>7</v>
      </c>
      <c r="Q22" s="8">
        <f t="shared" si="11"/>
        <v>0.35</v>
      </c>
      <c r="R22" s="8">
        <f>'Wyniki PMA'!D21</f>
        <v>35</v>
      </c>
      <c r="S22" s="7" t="str">
        <f t="shared" si="12"/>
        <v>Trudny</v>
      </c>
      <c r="T22" s="8" t="str">
        <f t="shared" si="13"/>
        <v>Niskim</v>
      </c>
    </row>
    <row r="23" spans="1:20" ht="38.25" customHeight="1">
      <c r="A23" s="3">
        <v>21</v>
      </c>
      <c r="B23" s="3" t="str">
        <f>'Wyniki PMA'!A22</f>
        <v>A21</v>
      </c>
      <c r="D23" s="10">
        <f t="shared" si="0"/>
        <v>29.93</v>
      </c>
      <c r="E23" s="8">
        <f t="shared" si="1"/>
        <v>0.73</v>
      </c>
      <c r="F23" s="8">
        <f>'Wyniki PMA'!B22</f>
        <v>73</v>
      </c>
      <c r="G23" s="7" t="str">
        <f t="shared" si="2"/>
        <v>Łatwy</v>
      </c>
      <c r="H23" s="8" t="str">
        <f t="shared" si="3"/>
        <v>Zadawalającym</v>
      </c>
      <c r="I23" s="12" t="str">
        <f t="shared" si="4"/>
        <v>5</v>
      </c>
      <c r="J23" s="13" t="str">
        <f t="shared" si="5"/>
        <v>ŚREDNI</v>
      </c>
      <c r="K23" s="10">
        <f t="shared" si="6"/>
        <v>14.91</v>
      </c>
      <c r="L23" s="8">
        <f t="shared" si="7"/>
        <v>0.71</v>
      </c>
      <c r="M23" s="8">
        <f>'Wyniki PMA'!C22</f>
        <v>71</v>
      </c>
      <c r="N23" s="7" t="str">
        <f t="shared" si="8"/>
        <v>Łatwy</v>
      </c>
      <c r="O23" s="8" t="str">
        <f t="shared" si="9"/>
        <v>Zadawalającym</v>
      </c>
      <c r="P23" s="3">
        <f t="shared" si="10"/>
        <v>15</v>
      </c>
      <c r="Q23" s="8">
        <f t="shared" si="11"/>
        <v>0.75</v>
      </c>
      <c r="R23" s="8">
        <f>'Wyniki PMA'!D22</f>
        <v>75</v>
      </c>
      <c r="S23" s="7" t="str">
        <f t="shared" si="12"/>
        <v>Łatwy</v>
      </c>
      <c r="T23" s="8" t="str">
        <f t="shared" si="13"/>
        <v>Zadawalającym</v>
      </c>
    </row>
    <row r="24" spans="1:20" ht="38.25" customHeight="1">
      <c r="A24" s="3">
        <v>22</v>
      </c>
      <c r="B24" s="3" t="str">
        <f>'Wyniki PMA'!A23</f>
        <v>A22</v>
      </c>
      <c r="D24" s="10">
        <f t="shared" si="0"/>
        <v>34.03</v>
      </c>
      <c r="E24" s="8">
        <f t="shared" si="1"/>
        <v>0.8300000000000001</v>
      </c>
      <c r="F24" s="8">
        <f>'Wyniki PMA'!B23</f>
        <v>83</v>
      </c>
      <c r="G24" s="7" t="str">
        <f t="shared" si="2"/>
        <v>Łatwy</v>
      </c>
      <c r="H24" s="8" t="str">
        <f t="shared" si="3"/>
        <v>Dobrym</v>
      </c>
      <c r="I24" s="12" t="str">
        <f t="shared" si="4"/>
        <v>6</v>
      </c>
      <c r="J24" s="13" t="str">
        <f t="shared" si="5"/>
        <v>WYŻEJ ŚREDNI</v>
      </c>
      <c r="K24" s="10">
        <f t="shared" si="6"/>
        <v>17.01</v>
      </c>
      <c r="L24" s="8">
        <f t="shared" si="7"/>
        <v>0.81</v>
      </c>
      <c r="M24" s="8">
        <f>'Wyniki PMA'!C23</f>
        <v>81</v>
      </c>
      <c r="N24" s="7" t="str">
        <f t="shared" si="8"/>
        <v>Łatwy</v>
      </c>
      <c r="O24" s="8" t="str">
        <f t="shared" si="9"/>
        <v>Dobrym</v>
      </c>
      <c r="P24" s="3">
        <f t="shared" si="10"/>
        <v>17</v>
      </c>
      <c r="Q24" s="8">
        <f t="shared" si="11"/>
        <v>0.85</v>
      </c>
      <c r="R24" s="8">
        <f>'Wyniki PMA'!D23</f>
        <v>85</v>
      </c>
      <c r="S24" s="7" t="str">
        <f t="shared" si="12"/>
        <v>Łatwy</v>
      </c>
      <c r="T24" s="8" t="str">
        <f t="shared" si="13"/>
        <v>Dobrym</v>
      </c>
    </row>
    <row r="25" spans="1:20" ht="38.25" customHeight="1">
      <c r="A25" s="3">
        <v>23</v>
      </c>
      <c r="B25" s="3" t="str">
        <f>'Wyniki PMA'!A24</f>
        <v>A23</v>
      </c>
      <c r="D25" s="10">
        <f t="shared" si="0"/>
        <v>27.88</v>
      </c>
      <c r="E25" s="8">
        <f t="shared" si="1"/>
        <v>0.6799999999999999</v>
      </c>
      <c r="F25" s="8">
        <f>'Wyniki PMA'!B24</f>
        <v>68</v>
      </c>
      <c r="G25" s="7" t="str">
        <f t="shared" si="2"/>
        <v>Umiarkowanie trudny</v>
      </c>
      <c r="H25" s="8" t="str">
        <f t="shared" si="3"/>
        <v>Niżej zadawalającym</v>
      </c>
      <c r="I25" s="12" t="str">
        <f t="shared" si="4"/>
        <v>5</v>
      </c>
      <c r="J25" s="13" t="str">
        <f t="shared" si="5"/>
        <v>ŚREDNI</v>
      </c>
      <c r="K25" s="10">
        <f t="shared" si="6"/>
        <v>11.97</v>
      </c>
      <c r="L25" s="8">
        <f t="shared" si="7"/>
        <v>0.5700000000000001</v>
      </c>
      <c r="M25" s="8">
        <f>'Wyniki PMA'!C24</f>
        <v>57</v>
      </c>
      <c r="N25" s="7" t="str">
        <f t="shared" si="8"/>
        <v>Umiarkowanie trudny</v>
      </c>
      <c r="O25" s="8" t="str">
        <f t="shared" si="9"/>
        <v>Niżej zadawalającym</v>
      </c>
      <c r="P25" s="3">
        <f t="shared" si="10"/>
        <v>16</v>
      </c>
      <c r="Q25" s="8">
        <f t="shared" si="11"/>
        <v>0.8</v>
      </c>
      <c r="R25" s="8">
        <f>'Wyniki PMA'!D24</f>
        <v>80</v>
      </c>
      <c r="S25" s="7" t="str">
        <f t="shared" si="12"/>
        <v>Łatwy</v>
      </c>
      <c r="T25" s="8" t="str">
        <f t="shared" si="13"/>
        <v>Dobrym</v>
      </c>
    </row>
    <row r="26" spans="1:20" ht="38.25" customHeight="1">
      <c r="A26" s="3">
        <v>24</v>
      </c>
      <c r="B26" s="3" t="str">
        <f>'Wyniki PMA'!A25</f>
        <v>A24</v>
      </c>
      <c r="D26" s="10">
        <f t="shared" si="0"/>
        <v>25.01</v>
      </c>
      <c r="E26" s="8">
        <f t="shared" si="1"/>
        <v>0.61</v>
      </c>
      <c r="F26" s="8">
        <f>'Wyniki PMA'!B25</f>
        <v>61</v>
      </c>
      <c r="G26" s="7" t="str">
        <f t="shared" si="2"/>
        <v>Umiarkowanie trudny</v>
      </c>
      <c r="H26" s="8" t="str">
        <f t="shared" si="3"/>
        <v>Niżej zadawalającym</v>
      </c>
      <c r="I26" s="12" t="str">
        <f t="shared" si="4"/>
        <v>4</v>
      </c>
      <c r="J26" s="13" t="str">
        <f t="shared" si="5"/>
        <v>NIŻEJ ŚREDNI</v>
      </c>
      <c r="K26" s="10">
        <f t="shared" si="6"/>
        <v>17.01</v>
      </c>
      <c r="L26" s="8">
        <f t="shared" si="7"/>
        <v>0.81</v>
      </c>
      <c r="M26" s="8">
        <f>'Wyniki PMA'!C25</f>
        <v>81</v>
      </c>
      <c r="N26" s="7" t="str">
        <f t="shared" si="8"/>
        <v>Łatwy</v>
      </c>
      <c r="O26" s="8" t="str">
        <f t="shared" si="9"/>
        <v>Dobrym</v>
      </c>
      <c r="P26" s="3">
        <f t="shared" si="10"/>
        <v>8</v>
      </c>
      <c r="Q26" s="8">
        <f t="shared" si="11"/>
        <v>0.4</v>
      </c>
      <c r="R26" s="8">
        <f>'Wyniki PMA'!D25</f>
        <v>40</v>
      </c>
      <c r="S26" s="7" t="str">
        <f t="shared" si="12"/>
        <v>Trudny</v>
      </c>
      <c r="T26" s="8" t="str">
        <f t="shared" si="13"/>
        <v>Niskim</v>
      </c>
    </row>
    <row r="27" spans="1:20" ht="38.25" customHeight="1">
      <c r="A27" s="3">
        <v>25</v>
      </c>
      <c r="B27" s="3" t="str">
        <f>'Wyniki PMA'!A26</f>
        <v>A26</v>
      </c>
      <c r="D27" s="10">
        <f t="shared" si="0"/>
        <v>32.8</v>
      </c>
      <c r="E27" s="8">
        <f t="shared" si="1"/>
        <v>0.7999999999999999</v>
      </c>
      <c r="F27" s="8">
        <f>'Wyniki PMA'!B26</f>
        <v>80</v>
      </c>
      <c r="G27" s="7" t="str">
        <f t="shared" si="2"/>
        <v>Łatwy</v>
      </c>
      <c r="H27" s="8" t="str">
        <f t="shared" si="3"/>
        <v>Dobrym</v>
      </c>
      <c r="I27" s="12" t="str">
        <f t="shared" si="4"/>
        <v>6</v>
      </c>
      <c r="J27" s="13" t="str">
        <f t="shared" si="5"/>
        <v>WYŻEJ ŚREDNI</v>
      </c>
      <c r="K27" s="10">
        <f t="shared" si="6"/>
        <v>14.91</v>
      </c>
      <c r="L27" s="8">
        <f t="shared" si="7"/>
        <v>0.71</v>
      </c>
      <c r="M27" s="8">
        <f>'Wyniki PMA'!C26</f>
        <v>71</v>
      </c>
      <c r="N27" s="7" t="str">
        <f t="shared" si="8"/>
        <v>Łatwy</v>
      </c>
      <c r="O27" s="8" t="str">
        <f t="shared" si="9"/>
        <v>Zadawalającym</v>
      </c>
      <c r="P27" s="3">
        <f t="shared" si="10"/>
        <v>18</v>
      </c>
      <c r="Q27" s="8">
        <f t="shared" si="11"/>
        <v>0.9</v>
      </c>
      <c r="R27" s="8">
        <f>'Wyniki PMA'!D26</f>
        <v>90</v>
      </c>
      <c r="S27" s="7" t="str">
        <f t="shared" si="12"/>
        <v>Bardzo łatwy</v>
      </c>
      <c r="T27" s="8" t="str">
        <f t="shared" si="13"/>
        <v>Bardzo dobrym</v>
      </c>
    </row>
    <row r="28" spans="1:20" ht="38.25" customHeight="1">
      <c r="A28" s="3">
        <v>26</v>
      </c>
      <c r="B28" s="3" t="str">
        <f>'Wyniki PMA'!A27</f>
        <v>B01</v>
      </c>
      <c r="D28" s="10">
        <f t="shared" si="0"/>
        <v>40.18</v>
      </c>
      <c r="E28" s="8">
        <f t="shared" si="1"/>
        <v>0.98</v>
      </c>
      <c r="F28" s="8">
        <f>'Wyniki PMA'!B27</f>
        <v>98</v>
      </c>
      <c r="G28" s="7" t="str">
        <f t="shared" si="2"/>
        <v>Bardzo łatwy</v>
      </c>
      <c r="H28" s="8" t="str">
        <f t="shared" si="3"/>
        <v>Bardzo dobrym</v>
      </c>
      <c r="I28" s="12" t="str">
        <f t="shared" si="4"/>
        <v>9</v>
      </c>
      <c r="J28" s="13" t="str">
        <f t="shared" si="5"/>
        <v>NAJWYŻSZY</v>
      </c>
      <c r="K28" s="10">
        <f t="shared" si="6"/>
        <v>21</v>
      </c>
      <c r="L28" s="8">
        <f t="shared" si="7"/>
        <v>1</v>
      </c>
      <c r="M28" s="8">
        <f>'Wyniki PMA'!C27</f>
        <v>100</v>
      </c>
      <c r="N28" s="7" t="str">
        <f t="shared" si="8"/>
        <v>Bardzo łatwy</v>
      </c>
      <c r="O28" s="8" t="str">
        <f t="shared" si="9"/>
        <v>Bardzo dobrym</v>
      </c>
      <c r="P28" s="3">
        <f t="shared" si="10"/>
        <v>19</v>
      </c>
      <c r="Q28" s="8">
        <f t="shared" si="11"/>
        <v>0.95</v>
      </c>
      <c r="R28" s="8">
        <f>'Wyniki PMA'!D27</f>
        <v>95</v>
      </c>
      <c r="S28" s="7" t="str">
        <f t="shared" si="12"/>
        <v>Bardzo łatwy</v>
      </c>
      <c r="T28" s="8" t="str">
        <f t="shared" si="13"/>
        <v>Bardzo dobrym</v>
      </c>
    </row>
    <row r="29" spans="1:20" ht="38.25" customHeight="1">
      <c r="A29" s="3">
        <v>27</v>
      </c>
      <c r="B29" s="3" t="str">
        <f>'Wyniki PMA'!A28</f>
        <v>B02</v>
      </c>
      <c r="D29" s="10">
        <f t="shared" si="0"/>
        <v>20.09</v>
      </c>
      <c r="E29" s="8">
        <f t="shared" si="1"/>
        <v>0.49</v>
      </c>
      <c r="F29" s="8">
        <f>'Wyniki PMA'!B28</f>
        <v>49</v>
      </c>
      <c r="G29" s="7" t="str">
        <f t="shared" si="2"/>
        <v>Trudny</v>
      </c>
      <c r="H29" s="8" t="str">
        <f t="shared" si="3"/>
        <v>Niskim</v>
      </c>
      <c r="I29" s="12" t="str">
        <f t="shared" si="4"/>
        <v>3</v>
      </c>
      <c r="J29" s="13" t="str">
        <f t="shared" si="5"/>
        <v>NISKI</v>
      </c>
      <c r="K29" s="10">
        <f t="shared" si="6"/>
        <v>17.01</v>
      </c>
      <c r="L29" s="8">
        <f t="shared" si="7"/>
        <v>0.81</v>
      </c>
      <c r="M29" s="8">
        <f>'Wyniki PMA'!C28</f>
        <v>81</v>
      </c>
      <c r="N29" s="7" t="str">
        <f t="shared" si="8"/>
        <v>Łatwy</v>
      </c>
      <c r="O29" s="8" t="str">
        <f t="shared" si="9"/>
        <v>Dobrym</v>
      </c>
      <c r="P29" s="3">
        <f t="shared" si="10"/>
        <v>3</v>
      </c>
      <c r="Q29" s="8">
        <f t="shared" si="11"/>
        <v>0.15</v>
      </c>
      <c r="R29" s="8">
        <f>'Wyniki PMA'!D28</f>
        <v>15</v>
      </c>
      <c r="S29" s="7" t="str">
        <f t="shared" si="12"/>
        <v>Bardzo trudny</v>
      </c>
      <c r="T29" s="8" t="str">
        <f t="shared" si="13"/>
        <v>Bardzo niskim</v>
      </c>
    </row>
    <row r="30" spans="1:20" ht="38.25" customHeight="1">
      <c r="A30" s="3">
        <v>28</v>
      </c>
      <c r="B30" s="3" t="str">
        <f>'Wyniki PMA'!A29</f>
        <v>B03</v>
      </c>
      <c r="D30" s="10">
        <f t="shared" si="0"/>
        <v>40.18</v>
      </c>
      <c r="E30" s="8">
        <f t="shared" si="1"/>
        <v>0.98</v>
      </c>
      <c r="F30" s="8">
        <f>'Wyniki PMA'!B29</f>
        <v>98</v>
      </c>
      <c r="G30" s="7" t="str">
        <f t="shared" si="2"/>
        <v>Bardzo łatwy</v>
      </c>
      <c r="H30" s="8" t="str">
        <f t="shared" si="3"/>
        <v>Bardzo dobrym</v>
      </c>
      <c r="I30" s="12" t="str">
        <f t="shared" si="4"/>
        <v>9</v>
      </c>
      <c r="J30" s="13" t="str">
        <f t="shared" si="5"/>
        <v>NAJWYŻSZY</v>
      </c>
      <c r="K30" s="10">
        <f t="shared" si="6"/>
        <v>19.95</v>
      </c>
      <c r="L30" s="8">
        <f t="shared" si="7"/>
        <v>0.95</v>
      </c>
      <c r="M30" s="8">
        <f>'Wyniki PMA'!C29</f>
        <v>95</v>
      </c>
      <c r="N30" s="7" t="str">
        <f t="shared" si="8"/>
        <v>Bardzo łatwy</v>
      </c>
      <c r="O30" s="8" t="str">
        <f t="shared" si="9"/>
        <v>Bardzo dobrym</v>
      </c>
      <c r="P30" s="3">
        <f t="shared" si="10"/>
        <v>20</v>
      </c>
      <c r="Q30" s="8">
        <f t="shared" si="11"/>
        <v>1</v>
      </c>
      <c r="R30" s="8">
        <f>'Wyniki PMA'!D29</f>
        <v>100</v>
      </c>
      <c r="S30" s="7" t="str">
        <f t="shared" si="12"/>
        <v>Bardzo łatwy</v>
      </c>
      <c r="T30" s="8" t="str">
        <f t="shared" si="13"/>
        <v>Bardzo dobrym</v>
      </c>
    </row>
    <row r="31" spans="1:20" ht="38.25" customHeight="1">
      <c r="A31" s="3">
        <v>29</v>
      </c>
      <c r="B31" s="3" t="str">
        <f>'Wyniki PMA'!A30</f>
        <v>B04</v>
      </c>
      <c r="D31" s="10">
        <f t="shared" si="0"/>
        <v>24.19</v>
      </c>
      <c r="E31" s="8">
        <f t="shared" si="1"/>
        <v>0.5900000000000001</v>
      </c>
      <c r="F31" s="8">
        <f>'Wyniki PMA'!B30</f>
        <v>59</v>
      </c>
      <c r="G31" s="7" t="str">
        <f t="shared" si="2"/>
        <v>Umiarkowanie trudny</v>
      </c>
      <c r="H31" s="8" t="str">
        <f t="shared" si="3"/>
        <v>Niżej zadawalającym</v>
      </c>
      <c r="I31" s="12" t="str">
        <f t="shared" si="4"/>
        <v>4</v>
      </c>
      <c r="J31" s="13" t="str">
        <f t="shared" si="5"/>
        <v>NIŻEJ ŚREDNI</v>
      </c>
      <c r="K31" s="10">
        <f t="shared" si="6"/>
        <v>17.01</v>
      </c>
      <c r="L31" s="8">
        <f t="shared" si="7"/>
        <v>0.81</v>
      </c>
      <c r="M31" s="8">
        <f>'Wyniki PMA'!C30</f>
        <v>81</v>
      </c>
      <c r="N31" s="7" t="str">
        <f t="shared" si="8"/>
        <v>Łatwy</v>
      </c>
      <c r="O31" s="8" t="str">
        <f t="shared" si="9"/>
        <v>Dobrym</v>
      </c>
      <c r="P31" s="3">
        <f t="shared" si="10"/>
        <v>7</v>
      </c>
      <c r="Q31" s="8">
        <f t="shared" si="11"/>
        <v>0.35</v>
      </c>
      <c r="R31" s="8">
        <f>'Wyniki PMA'!D30</f>
        <v>35</v>
      </c>
      <c r="S31" s="7" t="str">
        <f t="shared" si="12"/>
        <v>Trudny</v>
      </c>
      <c r="T31" s="8" t="str">
        <f t="shared" si="13"/>
        <v>Niskim</v>
      </c>
    </row>
    <row r="32" spans="1:20" ht="38.25" customHeight="1">
      <c r="A32" s="3">
        <v>30</v>
      </c>
      <c r="B32" s="3" t="str">
        <f>'Wyniki PMA'!A31</f>
        <v>B06</v>
      </c>
      <c r="D32" s="10">
        <f aca="true" t="shared" si="14" ref="D32:D51">($D$1*F32)/100</f>
        <v>24.19</v>
      </c>
      <c r="E32" s="8">
        <f aca="true" t="shared" si="15" ref="E32:E51">(D32/$D$1)</f>
        <v>0.5900000000000001</v>
      </c>
      <c r="F32" s="8">
        <f>'Wyniki PMA'!B31</f>
        <v>59</v>
      </c>
      <c r="G32" s="7" t="str">
        <f aca="true" t="shared" si="16" ref="G32:G51">IF(E32&lt;=0.19,"Bardzo trudny",IF(E32&lt;=0.49,"Trudny",IF(E32&lt;=0.69,"Umiarkowanie trudny",IF(E32&lt;=0.79,"Łatwy",IF(E32&lt;=0.89,"Łatwy","Bardzo łatwy")))))</f>
        <v>Umiarkowanie trudny</v>
      </c>
      <c r="H32" s="8" t="str">
        <f aca="true" t="shared" si="17" ref="H32:H51">IF(E32&lt;=0.19,"Bardzo niskim",IF(E32&lt;=0.49,"Niskim",IF(E32&lt;=0.69,"Niżej zadawalającym",IF(E32&lt;=0.79,"Zadawalającym",IF(E32&lt;=0.89,"Dobrym","Bardzo dobrym")))))</f>
        <v>Niżej zadawalającym</v>
      </c>
      <c r="I32" s="12" t="str">
        <f t="shared" si="4"/>
        <v>4</v>
      </c>
      <c r="J32" s="13" t="str">
        <f t="shared" si="5"/>
        <v>NIŻEJ ŚREDNI</v>
      </c>
      <c r="K32" s="10">
        <f aca="true" t="shared" si="18" ref="K32:K51">($K$1*M32)/100</f>
        <v>14.91</v>
      </c>
      <c r="L32" s="8">
        <f aca="true" t="shared" si="19" ref="L32:L51">(K32/$K$1)</f>
        <v>0.71</v>
      </c>
      <c r="M32" s="8">
        <f>'Wyniki PMA'!C31</f>
        <v>71</v>
      </c>
      <c r="N32" s="7" t="str">
        <f aca="true" t="shared" si="20" ref="N32:N51">IF(L32&lt;=0.19,"Bardzo trudny",IF(L32&lt;=0.49,"Trudny",IF(L32&lt;=0.69,"Umiarkowanie trudny",IF(L32&lt;=0.79,"Łatwy",IF(L32&lt;=0.89,"Łatwy","Bardzo łatwy")))))</f>
        <v>Łatwy</v>
      </c>
      <c r="O32" s="8" t="str">
        <f aca="true" t="shared" si="21" ref="O32:O51">IF(L32&lt;=0.19,"Bardzo niskim",IF(L32&lt;=0.49,"Niskim",IF(L32&lt;=0.69,"Niżej zadawalającym",IF(L32&lt;=0.79,"Zadawalającym",IF(L32&lt;=0.89,"Dobrym","Bardzo dobrym")))))</f>
        <v>Zadawalającym</v>
      </c>
      <c r="P32" s="3">
        <f aca="true" t="shared" si="22" ref="P32:P51">($P$1*R32)/100</f>
        <v>9</v>
      </c>
      <c r="Q32" s="8">
        <f aca="true" t="shared" si="23" ref="Q32:Q51">(P32/$P$1)</f>
        <v>0.45</v>
      </c>
      <c r="R32" s="8">
        <f>'Wyniki PMA'!D31</f>
        <v>45</v>
      </c>
      <c r="S32" s="7" t="str">
        <f aca="true" t="shared" si="24" ref="S32:S51">IF(Q32&lt;=0.19,"Bardzo trudny",IF(Q32&lt;=0.49,"Trudny",IF(Q32&lt;=0.69,"Umiarkowanie trudny",IF(Q32&lt;=0.79,"Łatwy",IF(Q32&lt;=0.89,"Łatwy","Bardzo łatwy")))))</f>
        <v>Trudny</v>
      </c>
      <c r="T32" s="8" t="str">
        <f aca="true" t="shared" si="25" ref="T32:T51">IF(Q32&lt;=0.19,"Bardzo niskim",IF(Q32&lt;=0.49,"Niskim",IF(Q32&lt;=0.69,"Niżej zadawalającym",IF(Q32&lt;=0.79,"Zadawalającym",IF(Q32&lt;=0.89,"Dobrym","Bardzo dobrym")))))</f>
        <v>Niskim</v>
      </c>
    </row>
    <row r="33" spans="1:20" ht="38.25" customHeight="1">
      <c r="A33" s="3">
        <v>31</v>
      </c>
      <c r="B33" s="3" t="str">
        <f>'Wyniki PMA'!A32</f>
        <v>B07</v>
      </c>
      <c r="D33" s="10">
        <f t="shared" si="14"/>
        <v>38.95</v>
      </c>
      <c r="E33" s="8">
        <f t="shared" si="15"/>
        <v>0.9500000000000001</v>
      </c>
      <c r="F33" s="8">
        <f>'Wyniki PMA'!B32</f>
        <v>95</v>
      </c>
      <c r="G33" s="7" t="str">
        <f t="shared" si="16"/>
        <v>Bardzo łatwy</v>
      </c>
      <c r="H33" s="8" t="str">
        <f t="shared" si="17"/>
        <v>Bardzo dobrym</v>
      </c>
      <c r="I33" s="12" t="str">
        <f t="shared" si="4"/>
        <v>8</v>
      </c>
      <c r="J33" s="13" t="str">
        <f t="shared" si="5"/>
        <v>BARDZO WYSOKI</v>
      </c>
      <c r="K33" s="10">
        <f t="shared" si="18"/>
        <v>18.9</v>
      </c>
      <c r="L33" s="8">
        <f t="shared" si="19"/>
        <v>0.8999999999999999</v>
      </c>
      <c r="M33" s="8">
        <f>'Wyniki PMA'!C32</f>
        <v>90</v>
      </c>
      <c r="N33" s="7" t="str">
        <f t="shared" si="20"/>
        <v>Bardzo łatwy</v>
      </c>
      <c r="O33" s="8" t="str">
        <f t="shared" si="21"/>
        <v>Bardzo dobrym</v>
      </c>
      <c r="P33" s="3">
        <f t="shared" si="22"/>
        <v>20</v>
      </c>
      <c r="Q33" s="8">
        <f t="shared" si="23"/>
        <v>1</v>
      </c>
      <c r="R33" s="8">
        <f>'Wyniki PMA'!D32</f>
        <v>100</v>
      </c>
      <c r="S33" s="7" t="str">
        <f t="shared" si="24"/>
        <v>Bardzo łatwy</v>
      </c>
      <c r="T33" s="8" t="str">
        <f t="shared" si="25"/>
        <v>Bardzo dobrym</v>
      </c>
    </row>
    <row r="34" spans="1:20" ht="38.25" customHeight="1">
      <c r="A34" s="3">
        <v>32</v>
      </c>
      <c r="B34" s="3" t="str">
        <f>'Wyniki PMA'!A33</f>
        <v>B08</v>
      </c>
      <c r="D34" s="10">
        <f t="shared" si="14"/>
        <v>27.88</v>
      </c>
      <c r="E34" s="8">
        <f t="shared" si="15"/>
        <v>0.6799999999999999</v>
      </c>
      <c r="F34" s="8">
        <f>'Wyniki PMA'!B33</f>
        <v>68</v>
      </c>
      <c r="G34" s="7" t="str">
        <f t="shared" si="16"/>
        <v>Umiarkowanie trudny</v>
      </c>
      <c r="H34" s="8" t="str">
        <f t="shared" si="17"/>
        <v>Niżej zadawalającym</v>
      </c>
      <c r="I34" s="12" t="str">
        <f t="shared" si="4"/>
        <v>5</v>
      </c>
      <c r="J34" s="13" t="str">
        <f t="shared" si="5"/>
        <v>ŚREDNI</v>
      </c>
      <c r="K34" s="10">
        <f t="shared" si="18"/>
        <v>14.91</v>
      </c>
      <c r="L34" s="8">
        <f t="shared" si="19"/>
        <v>0.71</v>
      </c>
      <c r="M34" s="8">
        <f>'Wyniki PMA'!C33</f>
        <v>71</v>
      </c>
      <c r="N34" s="7" t="str">
        <f t="shared" si="20"/>
        <v>Łatwy</v>
      </c>
      <c r="O34" s="8" t="str">
        <f t="shared" si="21"/>
        <v>Zadawalającym</v>
      </c>
      <c r="P34" s="3">
        <f t="shared" si="22"/>
        <v>13</v>
      </c>
      <c r="Q34" s="8">
        <f t="shared" si="23"/>
        <v>0.65</v>
      </c>
      <c r="R34" s="8">
        <f>'Wyniki PMA'!D33</f>
        <v>65</v>
      </c>
      <c r="S34" s="7" t="str">
        <f t="shared" si="24"/>
        <v>Umiarkowanie trudny</v>
      </c>
      <c r="T34" s="8" t="str">
        <f t="shared" si="25"/>
        <v>Niżej zadawalającym</v>
      </c>
    </row>
    <row r="35" spans="1:20" ht="38.25" customHeight="1">
      <c r="A35" s="3">
        <v>33</v>
      </c>
      <c r="B35" s="3" t="str">
        <f>'Wyniki PMA'!A34</f>
        <v>B09</v>
      </c>
      <c r="D35" s="10">
        <f t="shared" si="14"/>
        <v>27.06</v>
      </c>
      <c r="E35" s="8">
        <f t="shared" si="15"/>
        <v>0.6599999999999999</v>
      </c>
      <c r="F35" s="8">
        <f>'Wyniki PMA'!B34</f>
        <v>66</v>
      </c>
      <c r="G35" s="7" t="str">
        <f t="shared" si="16"/>
        <v>Umiarkowanie trudny</v>
      </c>
      <c r="H35" s="8" t="str">
        <f t="shared" si="17"/>
        <v>Niżej zadawalającym</v>
      </c>
      <c r="I35" s="12" t="str">
        <f t="shared" si="4"/>
        <v>5</v>
      </c>
      <c r="J35" s="13" t="str">
        <f t="shared" si="5"/>
        <v>ŚREDNI</v>
      </c>
      <c r="K35" s="10">
        <f t="shared" si="18"/>
        <v>17.01</v>
      </c>
      <c r="L35" s="8">
        <f t="shared" si="19"/>
        <v>0.81</v>
      </c>
      <c r="M35" s="8">
        <f>'Wyniki PMA'!C34</f>
        <v>81</v>
      </c>
      <c r="N35" s="7" t="str">
        <f t="shared" si="20"/>
        <v>Łatwy</v>
      </c>
      <c r="O35" s="8" t="str">
        <f t="shared" si="21"/>
        <v>Dobrym</v>
      </c>
      <c r="P35" s="3">
        <f t="shared" si="22"/>
        <v>10</v>
      </c>
      <c r="Q35" s="8">
        <f t="shared" si="23"/>
        <v>0.5</v>
      </c>
      <c r="R35" s="8">
        <f>'Wyniki PMA'!D34</f>
        <v>50</v>
      </c>
      <c r="S35" s="7" t="str">
        <f t="shared" si="24"/>
        <v>Umiarkowanie trudny</v>
      </c>
      <c r="T35" s="8" t="str">
        <f t="shared" si="25"/>
        <v>Niżej zadawalającym</v>
      </c>
    </row>
    <row r="36" spans="1:20" ht="38.25" customHeight="1">
      <c r="A36" s="3">
        <v>34</v>
      </c>
      <c r="B36" s="3" t="str">
        <f>'Wyniki PMA'!A35</f>
        <v>B10</v>
      </c>
      <c r="D36" s="10">
        <f t="shared" si="14"/>
        <v>31.16</v>
      </c>
      <c r="E36" s="8">
        <f t="shared" si="15"/>
        <v>0.76</v>
      </c>
      <c r="F36" s="8">
        <f>'Wyniki PMA'!B35</f>
        <v>76</v>
      </c>
      <c r="G36" s="7" t="str">
        <f t="shared" si="16"/>
        <v>Łatwy</v>
      </c>
      <c r="H36" s="8" t="str">
        <f t="shared" si="17"/>
        <v>Zadawalającym</v>
      </c>
      <c r="I36" s="12" t="str">
        <f t="shared" si="4"/>
        <v>6</v>
      </c>
      <c r="J36" s="13" t="str">
        <f t="shared" si="5"/>
        <v>WYŻEJ ŚREDNI</v>
      </c>
      <c r="K36" s="10">
        <f t="shared" si="18"/>
        <v>18.9</v>
      </c>
      <c r="L36" s="8">
        <f t="shared" si="19"/>
        <v>0.8999999999999999</v>
      </c>
      <c r="M36" s="8">
        <f>'Wyniki PMA'!C35</f>
        <v>90</v>
      </c>
      <c r="N36" s="7" t="str">
        <f t="shared" si="20"/>
        <v>Bardzo łatwy</v>
      </c>
      <c r="O36" s="8" t="str">
        <f t="shared" si="21"/>
        <v>Bardzo dobrym</v>
      </c>
      <c r="P36" s="3">
        <f t="shared" si="22"/>
        <v>12</v>
      </c>
      <c r="Q36" s="8">
        <f t="shared" si="23"/>
        <v>0.6</v>
      </c>
      <c r="R36" s="8">
        <f>'Wyniki PMA'!D35</f>
        <v>60</v>
      </c>
      <c r="S36" s="7" t="str">
        <f t="shared" si="24"/>
        <v>Umiarkowanie trudny</v>
      </c>
      <c r="T36" s="8" t="str">
        <f t="shared" si="25"/>
        <v>Niżej zadawalającym</v>
      </c>
    </row>
    <row r="37" spans="1:20" ht="38.25" customHeight="1">
      <c r="A37" s="3">
        <v>35</v>
      </c>
      <c r="B37" s="3" t="str">
        <f>'Wyniki PMA'!A36</f>
        <v>B11</v>
      </c>
      <c r="D37" s="10">
        <f t="shared" si="14"/>
        <v>31.16</v>
      </c>
      <c r="E37" s="8">
        <f t="shared" si="15"/>
        <v>0.76</v>
      </c>
      <c r="F37" s="8">
        <f>'Wyniki PMA'!B36</f>
        <v>76</v>
      </c>
      <c r="G37" s="7" t="str">
        <f t="shared" si="16"/>
        <v>Łatwy</v>
      </c>
      <c r="H37" s="8" t="str">
        <f t="shared" si="17"/>
        <v>Zadawalającym</v>
      </c>
      <c r="I37" s="12" t="str">
        <f t="shared" si="4"/>
        <v>6</v>
      </c>
      <c r="J37" s="13" t="str">
        <f t="shared" si="5"/>
        <v>WYŻEJ ŚREDNI</v>
      </c>
      <c r="K37" s="10">
        <f t="shared" si="18"/>
        <v>18.06</v>
      </c>
      <c r="L37" s="8">
        <f t="shared" si="19"/>
        <v>0.86</v>
      </c>
      <c r="M37" s="8">
        <f>'Wyniki PMA'!C36</f>
        <v>86</v>
      </c>
      <c r="N37" s="7" t="str">
        <f t="shared" si="20"/>
        <v>Łatwy</v>
      </c>
      <c r="O37" s="8" t="str">
        <f t="shared" si="21"/>
        <v>Dobrym</v>
      </c>
      <c r="P37" s="3">
        <f t="shared" si="22"/>
        <v>13</v>
      </c>
      <c r="Q37" s="8">
        <f t="shared" si="23"/>
        <v>0.65</v>
      </c>
      <c r="R37" s="8">
        <f>'Wyniki PMA'!D36</f>
        <v>65</v>
      </c>
      <c r="S37" s="7" t="str">
        <f t="shared" si="24"/>
        <v>Umiarkowanie trudny</v>
      </c>
      <c r="T37" s="8" t="str">
        <f t="shared" si="25"/>
        <v>Niżej zadawalającym</v>
      </c>
    </row>
    <row r="38" spans="1:20" ht="38.25" customHeight="1">
      <c r="A38" s="3">
        <v>36</v>
      </c>
      <c r="B38" s="3" t="str">
        <f>'Wyniki PMA'!A37</f>
        <v>B12</v>
      </c>
      <c r="D38" s="10">
        <f t="shared" si="14"/>
        <v>29.11</v>
      </c>
      <c r="E38" s="8">
        <f t="shared" si="15"/>
        <v>0.71</v>
      </c>
      <c r="F38" s="8">
        <f>'Wyniki PMA'!B37</f>
        <v>71</v>
      </c>
      <c r="G38" s="7" t="str">
        <f t="shared" si="16"/>
        <v>Łatwy</v>
      </c>
      <c r="H38" s="8" t="str">
        <f t="shared" si="17"/>
        <v>Zadawalającym</v>
      </c>
      <c r="I38" s="12" t="str">
        <f t="shared" si="4"/>
        <v>5</v>
      </c>
      <c r="J38" s="13" t="str">
        <f t="shared" si="5"/>
        <v>ŚREDNI</v>
      </c>
      <c r="K38" s="10">
        <f t="shared" si="18"/>
        <v>18.06</v>
      </c>
      <c r="L38" s="8">
        <f t="shared" si="19"/>
        <v>0.86</v>
      </c>
      <c r="M38" s="8">
        <f>'Wyniki PMA'!C37</f>
        <v>86</v>
      </c>
      <c r="N38" s="7" t="str">
        <f t="shared" si="20"/>
        <v>Łatwy</v>
      </c>
      <c r="O38" s="8" t="str">
        <f t="shared" si="21"/>
        <v>Dobrym</v>
      </c>
      <c r="P38" s="3">
        <f t="shared" si="22"/>
        <v>11</v>
      </c>
      <c r="Q38" s="8">
        <f t="shared" si="23"/>
        <v>0.55</v>
      </c>
      <c r="R38" s="8">
        <f>'Wyniki PMA'!D37</f>
        <v>55</v>
      </c>
      <c r="S38" s="7" t="str">
        <f t="shared" si="24"/>
        <v>Umiarkowanie trudny</v>
      </c>
      <c r="T38" s="8" t="str">
        <f t="shared" si="25"/>
        <v>Niżej zadawalającym</v>
      </c>
    </row>
    <row r="39" spans="1:20" ht="38.25" customHeight="1">
      <c r="A39" s="3">
        <v>37</v>
      </c>
      <c r="B39" s="3" t="str">
        <f>'Wyniki PMA'!A38</f>
        <v>B13</v>
      </c>
      <c r="D39" s="10">
        <f t="shared" si="14"/>
        <v>29.11</v>
      </c>
      <c r="E39" s="8">
        <f t="shared" si="15"/>
        <v>0.71</v>
      </c>
      <c r="F39" s="8">
        <f>'Wyniki PMA'!B38</f>
        <v>71</v>
      </c>
      <c r="G39" s="7" t="str">
        <f t="shared" si="16"/>
        <v>Łatwy</v>
      </c>
      <c r="H39" s="8" t="str">
        <f t="shared" si="17"/>
        <v>Zadawalającym</v>
      </c>
      <c r="I39" s="12" t="str">
        <f t="shared" si="4"/>
        <v>5</v>
      </c>
      <c r="J39" s="13" t="str">
        <f t="shared" si="5"/>
        <v>ŚREDNI</v>
      </c>
      <c r="K39" s="10">
        <f t="shared" si="18"/>
        <v>18.06</v>
      </c>
      <c r="L39" s="8">
        <f t="shared" si="19"/>
        <v>0.86</v>
      </c>
      <c r="M39" s="8">
        <f>'Wyniki PMA'!C38</f>
        <v>86</v>
      </c>
      <c r="N39" s="7" t="str">
        <f t="shared" si="20"/>
        <v>Łatwy</v>
      </c>
      <c r="O39" s="8" t="str">
        <f t="shared" si="21"/>
        <v>Dobrym</v>
      </c>
      <c r="P39" s="3">
        <f t="shared" si="22"/>
        <v>11</v>
      </c>
      <c r="Q39" s="8">
        <f t="shared" si="23"/>
        <v>0.55</v>
      </c>
      <c r="R39" s="8">
        <f>'Wyniki PMA'!D38</f>
        <v>55</v>
      </c>
      <c r="S39" s="7" t="str">
        <f t="shared" si="24"/>
        <v>Umiarkowanie trudny</v>
      </c>
      <c r="T39" s="8" t="str">
        <f t="shared" si="25"/>
        <v>Niżej zadawalającym</v>
      </c>
    </row>
    <row r="40" spans="1:20" ht="38.25" customHeight="1">
      <c r="A40" s="3">
        <v>38</v>
      </c>
      <c r="B40" s="3" t="str">
        <f>'Wyniki PMA'!A39</f>
        <v>B15</v>
      </c>
      <c r="D40" s="10">
        <f t="shared" si="14"/>
        <v>15.17</v>
      </c>
      <c r="E40" s="8">
        <f t="shared" si="15"/>
        <v>0.37</v>
      </c>
      <c r="F40" s="8">
        <f>'Wyniki PMA'!B39</f>
        <v>37</v>
      </c>
      <c r="G40" s="7" t="str">
        <f t="shared" si="16"/>
        <v>Trudny</v>
      </c>
      <c r="H40" s="8" t="str">
        <f t="shared" si="17"/>
        <v>Niskim</v>
      </c>
      <c r="I40" s="12" t="str">
        <f t="shared" si="4"/>
        <v>2</v>
      </c>
      <c r="J40" s="13" t="str">
        <f t="shared" si="5"/>
        <v>BARDZO NISKI</v>
      </c>
      <c r="K40" s="10">
        <f t="shared" si="18"/>
        <v>11.97</v>
      </c>
      <c r="L40" s="8">
        <f t="shared" si="19"/>
        <v>0.5700000000000001</v>
      </c>
      <c r="M40" s="8">
        <f>'Wyniki PMA'!C39</f>
        <v>57</v>
      </c>
      <c r="N40" s="7" t="str">
        <f t="shared" si="20"/>
        <v>Umiarkowanie trudny</v>
      </c>
      <c r="O40" s="8" t="str">
        <f t="shared" si="21"/>
        <v>Niżej zadawalającym</v>
      </c>
      <c r="P40" s="3">
        <f t="shared" si="22"/>
        <v>3</v>
      </c>
      <c r="Q40" s="8">
        <f t="shared" si="23"/>
        <v>0.15</v>
      </c>
      <c r="R40" s="8">
        <f>'Wyniki PMA'!D39</f>
        <v>15</v>
      </c>
      <c r="S40" s="7" t="str">
        <f t="shared" si="24"/>
        <v>Bardzo trudny</v>
      </c>
      <c r="T40" s="8" t="str">
        <f t="shared" si="25"/>
        <v>Bardzo niskim</v>
      </c>
    </row>
    <row r="41" spans="1:20" ht="38.25" customHeight="1">
      <c r="A41" s="3">
        <v>39</v>
      </c>
      <c r="B41" s="3" t="str">
        <f>'Wyniki PMA'!A40</f>
        <v>B16</v>
      </c>
      <c r="D41" s="10">
        <f t="shared" si="14"/>
        <v>24.19</v>
      </c>
      <c r="E41" s="8">
        <f t="shared" si="15"/>
        <v>0.5900000000000001</v>
      </c>
      <c r="F41" s="8">
        <f>'Wyniki PMA'!B40</f>
        <v>59</v>
      </c>
      <c r="G41" s="7" t="str">
        <f t="shared" si="16"/>
        <v>Umiarkowanie trudny</v>
      </c>
      <c r="H41" s="8" t="str">
        <f t="shared" si="17"/>
        <v>Niżej zadawalającym</v>
      </c>
      <c r="I41" s="12" t="str">
        <f t="shared" si="4"/>
        <v>4</v>
      </c>
      <c r="J41" s="13" t="str">
        <f t="shared" si="5"/>
        <v>NIŻEJ ŚREDNI</v>
      </c>
      <c r="K41" s="10">
        <f t="shared" si="18"/>
        <v>17.01</v>
      </c>
      <c r="L41" s="8">
        <f t="shared" si="19"/>
        <v>0.81</v>
      </c>
      <c r="M41" s="8">
        <f>'Wyniki PMA'!C40</f>
        <v>81</v>
      </c>
      <c r="N41" s="7" t="str">
        <f t="shared" si="20"/>
        <v>Łatwy</v>
      </c>
      <c r="O41" s="8" t="str">
        <f t="shared" si="21"/>
        <v>Dobrym</v>
      </c>
      <c r="P41" s="3">
        <f t="shared" si="22"/>
        <v>7</v>
      </c>
      <c r="Q41" s="8">
        <f t="shared" si="23"/>
        <v>0.35</v>
      </c>
      <c r="R41" s="8">
        <f>'Wyniki PMA'!D40</f>
        <v>35</v>
      </c>
      <c r="S41" s="7" t="str">
        <f t="shared" si="24"/>
        <v>Trudny</v>
      </c>
      <c r="T41" s="8" t="str">
        <f t="shared" si="25"/>
        <v>Niskim</v>
      </c>
    </row>
    <row r="42" spans="1:20" ht="38.25" customHeight="1">
      <c r="A42" s="3">
        <v>40</v>
      </c>
      <c r="B42" s="3" t="str">
        <f>'Wyniki PMA'!A41</f>
        <v>B17</v>
      </c>
      <c r="D42" s="10">
        <f t="shared" si="14"/>
        <v>15.17</v>
      </c>
      <c r="E42" s="8">
        <f t="shared" si="15"/>
        <v>0.37</v>
      </c>
      <c r="F42" s="8">
        <f>'Wyniki PMA'!B41</f>
        <v>37</v>
      </c>
      <c r="G42" s="7" t="str">
        <f t="shared" si="16"/>
        <v>Trudny</v>
      </c>
      <c r="H42" s="8" t="str">
        <f t="shared" si="17"/>
        <v>Niskim</v>
      </c>
      <c r="I42" s="12" t="str">
        <f t="shared" si="4"/>
        <v>2</v>
      </c>
      <c r="J42" s="13" t="str">
        <f t="shared" si="5"/>
        <v>BARDZO NISKI</v>
      </c>
      <c r="K42" s="10">
        <f t="shared" si="18"/>
        <v>9.03</v>
      </c>
      <c r="L42" s="8">
        <f t="shared" si="19"/>
        <v>0.43</v>
      </c>
      <c r="M42" s="8">
        <f>'Wyniki PMA'!C41</f>
        <v>43</v>
      </c>
      <c r="N42" s="7" t="str">
        <f t="shared" si="20"/>
        <v>Trudny</v>
      </c>
      <c r="O42" s="8" t="str">
        <f t="shared" si="21"/>
        <v>Niskim</v>
      </c>
      <c r="P42" s="3">
        <f t="shared" si="22"/>
        <v>6</v>
      </c>
      <c r="Q42" s="8">
        <f t="shared" si="23"/>
        <v>0.3</v>
      </c>
      <c r="R42" s="8">
        <f>'Wyniki PMA'!D41</f>
        <v>30</v>
      </c>
      <c r="S42" s="7" t="str">
        <f t="shared" si="24"/>
        <v>Trudny</v>
      </c>
      <c r="T42" s="8" t="str">
        <f t="shared" si="25"/>
        <v>Niskim</v>
      </c>
    </row>
    <row r="43" spans="1:20" ht="38.25" customHeight="1">
      <c r="A43" s="3">
        <v>41</v>
      </c>
      <c r="B43" s="3" t="str">
        <f>'Wyniki PMA'!A42</f>
        <v>B18</v>
      </c>
      <c r="D43" s="10">
        <f t="shared" si="14"/>
        <v>15.17</v>
      </c>
      <c r="E43" s="8">
        <f t="shared" si="15"/>
        <v>0.37</v>
      </c>
      <c r="F43" s="8">
        <f>'Wyniki PMA'!B42</f>
        <v>37</v>
      </c>
      <c r="G43" s="7" t="str">
        <f t="shared" si="16"/>
        <v>Trudny</v>
      </c>
      <c r="H43" s="8" t="str">
        <f t="shared" si="17"/>
        <v>Niskim</v>
      </c>
      <c r="I43" s="12" t="str">
        <f t="shared" si="4"/>
        <v>2</v>
      </c>
      <c r="J43" s="13" t="str">
        <f t="shared" si="5"/>
        <v>BARDZO NISKI</v>
      </c>
      <c r="K43" s="10">
        <f t="shared" si="18"/>
        <v>10.92</v>
      </c>
      <c r="L43" s="8">
        <f t="shared" si="19"/>
        <v>0.52</v>
      </c>
      <c r="M43" s="8">
        <f>'Wyniki PMA'!C42</f>
        <v>52</v>
      </c>
      <c r="N43" s="7" t="str">
        <f t="shared" si="20"/>
        <v>Umiarkowanie trudny</v>
      </c>
      <c r="O43" s="8" t="str">
        <f t="shared" si="21"/>
        <v>Niżej zadawalającym</v>
      </c>
      <c r="P43" s="3">
        <f t="shared" si="22"/>
        <v>4</v>
      </c>
      <c r="Q43" s="8">
        <f t="shared" si="23"/>
        <v>0.2</v>
      </c>
      <c r="R43" s="8">
        <f>'Wyniki PMA'!D42</f>
        <v>20</v>
      </c>
      <c r="S43" s="7" t="str">
        <f t="shared" si="24"/>
        <v>Trudny</v>
      </c>
      <c r="T43" s="8" t="str">
        <f t="shared" si="25"/>
        <v>Niskim</v>
      </c>
    </row>
    <row r="44" spans="1:20" ht="38.25" customHeight="1">
      <c r="A44" s="3">
        <v>42</v>
      </c>
      <c r="B44" s="3" t="str">
        <f>'Wyniki PMA'!A43</f>
        <v>B19</v>
      </c>
      <c r="D44" s="10">
        <f t="shared" si="14"/>
        <v>29.11</v>
      </c>
      <c r="E44" s="8">
        <f t="shared" si="15"/>
        <v>0.71</v>
      </c>
      <c r="F44" s="8">
        <f>'Wyniki PMA'!B43</f>
        <v>71</v>
      </c>
      <c r="G44" s="7" t="str">
        <f t="shared" si="16"/>
        <v>Łatwy</v>
      </c>
      <c r="H44" s="8" t="str">
        <f t="shared" si="17"/>
        <v>Zadawalającym</v>
      </c>
      <c r="I44" s="12" t="str">
        <f t="shared" si="4"/>
        <v>5</v>
      </c>
      <c r="J44" s="13" t="str">
        <f t="shared" si="5"/>
        <v>ŚREDNI</v>
      </c>
      <c r="K44" s="10">
        <f t="shared" si="18"/>
        <v>15.96</v>
      </c>
      <c r="L44" s="8">
        <f t="shared" si="19"/>
        <v>0.76</v>
      </c>
      <c r="M44" s="8">
        <f>'Wyniki PMA'!C43</f>
        <v>76</v>
      </c>
      <c r="N44" s="7" t="str">
        <f t="shared" si="20"/>
        <v>Łatwy</v>
      </c>
      <c r="O44" s="8" t="str">
        <f t="shared" si="21"/>
        <v>Zadawalającym</v>
      </c>
      <c r="P44" s="3">
        <f t="shared" si="22"/>
        <v>13</v>
      </c>
      <c r="Q44" s="8">
        <f t="shared" si="23"/>
        <v>0.65</v>
      </c>
      <c r="R44" s="8">
        <f>'Wyniki PMA'!D43</f>
        <v>65</v>
      </c>
      <c r="S44" s="7" t="str">
        <f t="shared" si="24"/>
        <v>Umiarkowanie trudny</v>
      </c>
      <c r="T44" s="8" t="str">
        <f t="shared" si="25"/>
        <v>Niżej zadawalającym</v>
      </c>
    </row>
    <row r="45" spans="1:20" ht="38.25" customHeight="1">
      <c r="A45" s="3">
        <v>43</v>
      </c>
      <c r="B45" s="3" t="str">
        <f>'Wyniki PMA'!A44</f>
        <v>B20</v>
      </c>
      <c r="D45" s="10">
        <f t="shared" si="14"/>
        <v>18.86</v>
      </c>
      <c r="E45" s="8">
        <f t="shared" si="15"/>
        <v>0.45999999999999996</v>
      </c>
      <c r="F45" s="8">
        <f>'Wyniki PMA'!B44</f>
        <v>46</v>
      </c>
      <c r="G45" s="7" t="str">
        <f t="shared" si="16"/>
        <v>Trudny</v>
      </c>
      <c r="H45" s="8" t="str">
        <f t="shared" si="17"/>
        <v>Niskim</v>
      </c>
      <c r="I45" s="12" t="str">
        <f t="shared" si="4"/>
        <v>3</v>
      </c>
      <c r="J45" s="13" t="str">
        <f t="shared" si="5"/>
        <v>NISKI</v>
      </c>
      <c r="K45" s="10">
        <f t="shared" si="18"/>
        <v>10.92</v>
      </c>
      <c r="L45" s="8">
        <f t="shared" si="19"/>
        <v>0.52</v>
      </c>
      <c r="M45" s="8">
        <f>'Wyniki PMA'!C44</f>
        <v>52</v>
      </c>
      <c r="N45" s="7" t="str">
        <f t="shared" si="20"/>
        <v>Umiarkowanie trudny</v>
      </c>
      <c r="O45" s="8" t="str">
        <f t="shared" si="21"/>
        <v>Niżej zadawalającym</v>
      </c>
      <c r="P45" s="3">
        <f t="shared" si="22"/>
        <v>8</v>
      </c>
      <c r="Q45" s="8">
        <f t="shared" si="23"/>
        <v>0.4</v>
      </c>
      <c r="R45" s="8">
        <f>'Wyniki PMA'!D44</f>
        <v>40</v>
      </c>
      <c r="S45" s="7" t="str">
        <f t="shared" si="24"/>
        <v>Trudny</v>
      </c>
      <c r="T45" s="8" t="str">
        <f t="shared" si="25"/>
        <v>Niskim</v>
      </c>
    </row>
    <row r="46" spans="1:20" ht="38.25" customHeight="1">
      <c r="A46" s="3">
        <v>44</v>
      </c>
      <c r="B46" s="3" t="str">
        <f>'Wyniki PMA'!A45</f>
        <v>B21</v>
      </c>
      <c r="D46" s="10">
        <f t="shared" si="14"/>
        <v>20.91</v>
      </c>
      <c r="E46" s="8">
        <f t="shared" si="15"/>
        <v>0.51</v>
      </c>
      <c r="F46" s="8">
        <f>'Wyniki PMA'!B45</f>
        <v>51</v>
      </c>
      <c r="G46" s="7" t="str">
        <f t="shared" si="16"/>
        <v>Umiarkowanie trudny</v>
      </c>
      <c r="H46" s="8" t="str">
        <f t="shared" si="17"/>
        <v>Niżej zadawalającym</v>
      </c>
      <c r="I46" s="12" t="str">
        <f t="shared" si="4"/>
        <v>4</v>
      </c>
      <c r="J46" s="13" t="str">
        <f t="shared" si="5"/>
        <v>NIŻEJ ŚREDNI</v>
      </c>
      <c r="K46" s="10">
        <f t="shared" si="18"/>
        <v>14.91</v>
      </c>
      <c r="L46" s="8">
        <f t="shared" si="19"/>
        <v>0.71</v>
      </c>
      <c r="M46" s="8">
        <f>'Wyniki PMA'!C45</f>
        <v>71</v>
      </c>
      <c r="N46" s="7" t="str">
        <f t="shared" si="20"/>
        <v>Łatwy</v>
      </c>
      <c r="O46" s="8" t="str">
        <f t="shared" si="21"/>
        <v>Zadawalającym</v>
      </c>
      <c r="P46" s="3">
        <f t="shared" si="22"/>
        <v>6</v>
      </c>
      <c r="Q46" s="8">
        <f t="shared" si="23"/>
        <v>0.3</v>
      </c>
      <c r="R46" s="8">
        <f>'Wyniki PMA'!D45</f>
        <v>30</v>
      </c>
      <c r="S46" s="7" t="str">
        <f t="shared" si="24"/>
        <v>Trudny</v>
      </c>
      <c r="T46" s="8" t="str">
        <f t="shared" si="25"/>
        <v>Niskim</v>
      </c>
    </row>
    <row r="47" spans="1:20" ht="38.25" customHeight="1">
      <c r="A47" s="3">
        <v>45</v>
      </c>
      <c r="B47" s="3" t="str">
        <f>'Wyniki PMA'!A46</f>
        <v>B22</v>
      </c>
      <c r="D47" s="10">
        <f t="shared" si="14"/>
        <v>22.14</v>
      </c>
      <c r="E47" s="8">
        <f t="shared" si="15"/>
        <v>0.54</v>
      </c>
      <c r="F47" s="8">
        <f>'Wyniki PMA'!B46</f>
        <v>54</v>
      </c>
      <c r="G47" s="7" t="str">
        <f t="shared" si="16"/>
        <v>Umiarkowanie trudny</v>
      </c>
      <c r="H47" s="8" t="str">
        <f t="shared" si="17"/>
        <v>Niżej zadawalającym</v>
      </c>
      <c r="I47" s="12" t="str">
        <f t="shared" si="4"/>
        <v>4</v>
      </c>
      <c r="J47" s="13" t="str">
        <f t="shared" si="5"/>
        <v>NIŻEJ ŚREDNI</v>
      </c>
      <c r="K47" s="10">
        <f t="shared" si="18"/>
        <v>14.07</v>
      </c>
      <c r="L47" s="8">
        <f t="shared" si="19"/>
        <v>0.67</v>
      </c>
      <c r="M47" s="8">
        <f>'Wyniki PMA'!C46</f>
        <v>67</v>
      </c>
      <c r="N47" s="7" t="str">
        <f t="shared" si="20"/>
        <v>Umiarkowanie trudny</v>
      </c>
      <c r="O47" s="8" t="str">
        <f t="shared" si="21"/>
        <v>Niżej zadawalającym</v>
      </c>
      <c r="P47" s="3">
        <f t="shared" si="22"/>
        <v>8</v>
      </c>
      <c r="Q47" s="8">
        <f t="shared" si="23"/>
        <v>0.4</v>
      </c>
      <c r="R47" s="8">
        <f>'Wyniki PMA'!D46</f>
        <v>40</v>
      </c>
      <c r="S47" s="7" t="str">
        <f t="shared" si="24"/>
        <v>Trudny</v>
      </c>
      <c r="T47" s="8" t="str">
        <f t="shared" si="25"/>
        <v>Niskim</v>
      </c>
    </row>
    <row r="48" spans="1:20" ht="38.25" customHeight="1">
      <c r="A48" s="3">
        <v>46</v>
      </c>
      <c r="B48" s="3" t="str">
        <f>'Wyniki PMA'!A47</f>
        <v>B23</v>
      </c>
      <c r="D48" s="10">
        <f t="shared" si="14"/>
        <v>16.81</v>
      </c>
      <c r="E48" s="8">
        <f t="shared" si="15"/>
        <v>0.41</v>
      </c>
      <c r="F48" s="8">
        <f>'Wyniki PMA'!B47</f>
        <v>41</v>
      </c>
      <c r="G48" s="7" t="str">
        <f t="shared" si="16"/>
        <v>Trudny</v>
      </c>
      <c r="H48" s="8" t="str">
        <f t="shared" si="17"/>
        <v>Niskim</v>
      </c>
      <c r="I48" s="12" t="str">
        <f t="shared" si="4"/>
        <v>3</v>
      </c>
      <c r="J48" s="13" t="str">
        <f t="shared" si="5"/>
        <v>NISKI</v>
      </c>
      <c r="K48" s="10">
        <f t="shared" si="18"/>
        <v>10.08</v>
      </c>
      <c r="L48" s="8">
        <f t="shared" si="19"/>
        <v>0.48</v>
      </c>
      <c r="M48" s="8">
        <f>'Wyniki PMA'!C47</f>
        <v>48</v>
      </c>
      <c r="N48" s="7" t="str">
        <f t="shared" si="20"/>
        <v>Trudny</v>
      </c>
      <c r="O48" s="8" t="str">
        <f t="shared" si="21"/>
        <v>Niskim</v>
      </c>
      <c r="P48" s="3">
        <f t="shared" si="22"/>
        <v>7</v>
      </c>
      <c r="Q48" s="8">
        <f t="shared" si="23"/>
        <v>0.35</v>
      </c>
      <c r="R48" s="8">
        <f>'Wyniki PMA'!D47</f>
        <v>35</v>
      </c>
      <c r="S48" s="7" t="str">
        <f t="shared" si="24"/>
        <v>Trudny</v>
      </c>
      <c r="T48" s="8" t="str">
        <f t="shared" si="25"/>
        <v>Niskim</v>
      </c>
    </row>
    <row r="49" spans="1:20" ht="38.25" customHeight="1">
      <c r="A49" s="3">
        <v>47</v>
      </c>
      <c r="B49" s="3" t="str">
        <f>'Wyniki PMA'!A48</f>
        <v>B24</v>
      </c>
      <c r="D49" s="10">
        <f t="shared" si="14"/>
        <v>29.93</v>
      </c>
      <c r="E49" s="8">
        <f t="shared" si="15"/>
        <v>0.73</v>
      </c>
      <c r="F49" s="8">
        <f>'Wyniki PMA'!B48</f>
        <v>73</v>
      </c>
      <c r="G49" s="7" t="str">
        <f t="shared" si="16"/>
        <v>Łatwy</v>
      </c>
      <c r="H49" s="8" t="str">
        <f t="shared" si="17"/>
        <v>Zadawalającym</v>
      </c>
      <c r="I49" s="12" t="str">
        <f t="shared" si="4"/>
        <v>5</v>
      </c>
      <c r="J49" s="13" t="str">
        <f t="shared" si="5"/>
        <v>ŚREDNI</v>
      </c>
      <c r="K49" s="10">
        <f t="shared" si="18"/>
        <v>14.07</v>
      </c>
      <c r="L49" s="8">
        <f t="shared" si="19"/>
        <v>0.67</v>
      </c>
      <c r="M49" s="8">
        <f>'Wyniki PMA'!C48</f>
        <v>67</v>
      </c>
      <c r="N49" s="7" t="str">
        <f t="shared" si="20"/>
        <v>Umiarkowanie trudny</v>
      </c>
      <c r="O49" s="8" t="str">
        <f t="shared" si="21"/>
        <v>Niżej zadawalającym</v>
      </c>
      <c r="P49" s="3">
        <f t="shared" si="22"/>
        <v>16</v>
      </c>
      <c r="Q49" s="8">
        <f t="shared" si="23"/>
        <v>0.8</v>
      </c>
      <c r="R49" s="8">
        <f>'Wyniki PMA'!D48</f>
        <v>80</v>
      </c>
      <c r="S49" s="7" t="str">
        <f t="shared" si="24"/>
        <v>Łatwy</v>
      </c>
      <c r="T49" s="8" t="str">
        <f t="shared" si="25"/>
        <v>Dobrym</v>
      </c>
    </row>
    <row r="50" spans="1:20" ht="38.25" customHeight="1">
      <c r="A50" s="3">
        <v>48</v>
      </c>
      <c r="B50" s="3" t="str">
        <f>'Wyniki PMA'!A49</f>
        <v>C01</v>
      </c>
      <c r="D50" s="10">
        <f t="shared" si="14"/>
        <v>25.01</v>
      </c>
      <c r="E50" s="8">
        <f t="shared" si="15"/>
        <v>0.61</v>
      </c>
      <c r="F50" s="8">
        <f>'Wyniki PMA'!B49</f>
        <v>61</v>
      </c>
      <c r="G50" s="7" t="str">
        <f t="shared" si="16"/>
        <v>Umiarkowanie trudny</v>
      </c>
      <c r="H50" s="8" t="str">
        <f t="shared" si="17"/>
        <v>Niżej zadawalającym</v>
      </c>
      <c r="I50" s="12" t="str">
        <f t="shared" si="4"/>
        <v>4</v>
      </c>
      <c r="J50" s="13" t="str">
        <f t="shared" si="5"/>
        <v>NIŻEJ ŚREDNI</v>
      </c>
      <c r="K50" s="10">
        <f t="shared" si="18"/>
        <v>14.91</v>
      </c>
      <c r="L50" s="8">
        <f t="shared" si="19"/>
        <v>0.71</v>
      </c>
      <c r="M50" s="8">
        <f>'Wyniki PMA'!C49</f>
        <v>71</v>
      </c>
      <c r="N50" s="7" t="str">
        <f t="shared" si="20"/>
        <v>Łatwy</v>
      </c>
      <c r="O50" s="8" t="str">
        <f t="shared" si="21"/>
        <v>Zadawalającym</v>
      </c>
      <c r="P50" s="3">
        <f t="shared" si="22"/>
        <v>10</v>
      </c>
      <c r="Q50" s="8">
        <f t="shared" si="23"/>
        <v>0.5</v>
      </c>
      <c r="R50" s="8">
        <f>'Wyniki PMA'!D49</f>
        <v>50</v>
      </c>
      <c r="S50" s="7" t="str">
        <f t="shared" si="24"/>
        <v>Umiarkowanie trudny</v>
      </c>
      <c r="T50" s="8" t="str">
        <f t="shared" si="25"/>
        <v>Niżej zadawalającym</v>
      </c>
    </row>
    <row r="51" spans="1:20" ht="38.25" customHeight="1">
      <c r="A51" s="3">
        <v>49</v>
      </c>
      <c r="B51" s="3" t="str">
        <f>'Wyniki PMA'!A50</f>
        <v>C02</v>
      </c>
      <c r="D51" s="10">
        <f t="shared" si="14"/>
        <v>38.13</v>
      </c>
      <c r="E51" s="8">
        <f t="shared" si="15"/>
        <v>0.93</v>
      </c>
      <c r="F51" s="8">
        <f>'Wyniki PMA'!B50</f>
        <v>93</v>
      </c>
      <c r="G51" s="7" t="str">
        <f t="shared" si="16"/>
        <v>Bardzo łatwy</v>
      </c>
      <c r="H51" s="8" t="str">
        <f t="shared" si="17"/>
        <v>Bardzo dobrym</v>
      </c>
      <c r="I51" s="12" t="str">
        <f t="shared" si="4"/>
        <v>8</v>
      </c>
      <c r="J51" s="13" t="str">
        <f t="shared" si="5"/>
        <v>BARDZO WYSOKI</v>
      </c>
      <c r="K51" s="10">
        <f t="shared" si="18"/>
        <v>21</v>
      </c>
      <c r="L51" s="8">
        <f t="shared" si="19"/>
        <v>1</v>
      </c>
      <c r="M51" s="8">
        <f>'Wyniki PMA'!C50</f>
        <v>100</v>
      </c>
      <c r="N51" s="7" t="str">
        <f t="shared" si="20"/>
        <v>Bardzo łatwy</v>
      </c>
      <c r="O51" s="8" t="str">
        <f t="shared" si="21"/>
        <v>Bardzo dobrym</v>
      </c>
      <c r="P51" s="3">
        <f t="shared" si="22"/>
        <v>17</v>
      </c>
      <c r="Q51" s="8">
        <f t="shared" si="23"/>
        <v>0.85</v>
      </c>
      <c r="R51" s="8">
        <f>'Wyniki PMA'!D50</f>
        <v>85</v>
      </c>
      <c r="S51" s="7" t="str">
        <f t="shared" si="24"/>
        <v>Łatwy</v>
      </c>
      <c r="T51" s="8" t="str">
        <f t="shared" si="25"/>
        <v>Dobrym</v>
      </c>
    </row>
    <row r="52" spans="1:20" ht="38.25" customHeight="1">
      <c r="A52" s="3">
        <v>50</v>
      </c>
      <c r="B52" s="3" t="str">
        <f>'Wyniki PMA'!A51</f>
        <v>C03</v>
      </c>
      <c r="D52" s="10">
        <f t="shared" si="0"/>
        <v>31.16</v>
      </c>
      <c r="E52" s="8">
        <f t="shared" si="1"/>
        <v>0.76</v>
      </c>
      <c r="F52" s="8">
        <f>'Wyniki PMA'!B51</f>
        <v>76</v>
      </c>
      <c r="G52" s="7" t="str">
        <f t="shared" si="2"/>
        <v>Łatwy</v>
      </c>
      <c r="H52" s="8" t="str">
        <f t="shared" si="3"/>
        <v>Zadawalającym</v>
      </c>
      <c r="I52" s="12" t="str">
        <f t="shared" si="4"/>
        <v>6</v>
      </c>
      <c r="J52" s="13" t="str">
        <f t="shared" si="5"/>
        <v>WYŻEJ ŚREDNI</v>
      </c>
      <c r="K52" s="10">
        <f t="shared" si="6"/>
        <v>18.06</v>
      </c>
      <c r="L52" s="8">
        <f t="shared" si="7"/>
        <v>0.86</v>
      </c>
      <c r="M52" s="8">
        <f>'Wyniki PMA'!C51</f>
        <v>86</v>
      </c>
      <c r="N52" s="7" t="str">
        <f t="shared" si="8"/>
        <v>Łatwy</v>
      </c>
      <c r="O52" s="8" t="str">
        <f t="shared" si="9"/>
        <v>Dobrym</v>
      </c>
      <c r="P52" s="3">
        <f t="shared" si="10"/>
        <v>13</v>
      </c>
      <c r="Q52" s="8">
        <f t="shared" si="11"/>
        <v>0.65</v>
      </c>
      <c r="R52" s="8">
        <f>'Wyniki PMA'!D51</f>
        <v>65</v>
      </c>
      <c r="S52" s="7" t="str">
        <f t="shared" si="12"/>
        <v>Umiarkowanie trudny</v>
      </c>
      <c r="T52" s="8" t="str">
        <f t="shared" si="13"/>
        <v>Niżej zadawalającym</v>
      </c>
    </row>
    <row r="53" spans="1:20" ht="38.25" customHeight="1">
      <c r="A53" s="3">
        <v>51</v>
      </c>
      <c r="B53" s="3" t="str">
        <f>'Wyniki PMA'!A52</f>
        <v>C05</v>
      </c>
      <c r="D53" s="10">
        <f t="shared" si="0"/>
        <v>22.14</v>
      </c>
      <c r="E53" s="8">
        <f t="shared" si="1"/>
        <v>0.54</v>
      </c>
      <c r="F53" s="8">
        <f>'Wyniki PMA'!B52</f>
        <v>54</v>
      </c>
      <c r="G53" s="7" t="str">
        <f t="shared" si="2"/>
        <v>Umiarkowanie trudny</v>
      </c>
      <c r="H53" s="8" t="str">
        <f t="shared" si="3"/>
        <v>Niżej zadawalającym</v>
      </c>
      <c r="I53" s="12" t="str">
        <f t="shared" si="4"/>
        <v>4</v>
      </c>
      <c r="J53" s="13" t="str">
        <f t="shared" si="5"/>
        <v>NIŻEJ ŚREDNI</v>
      </c>
      <c r="K53" s="10">
        <f t="shared" si="6"/>
        <v>17.01</v>
      </c>
      <c r="L53" s="8">
        <f t="shared" si="7"/>
        <v>0.81</v>
      </c>
      <c r="M53" s="8">
        <f>'Wyniki PMA'!C52</f>
        <v>81</v>
      </c>
      <c r="N53" s="7" t="str">
        <f t="shared" si="8"/>
        <v>Łatwy</v>
      </c>
      <c r="O53" s="8" t="str">
        <f t="shared" si="9"/>
        <v>Dobrym</v>
      </c>
      <c r="P53" s="3">
        <f t="shared" si="10"/>
        <v>5</v>
      </c>
      <c r="Q53" s="8">
        <f t="shared" si="11"/>
        <v>0.25</v>
      </c>
      <c r="R53" s="8">
        <f>'Wyniki PMA'!D52</f>
        <v>25</v>
      </c>
      <c r="S53" s="7" t="str">
        <f t="shared" si="12"/>
        <v>Trudny</v>
      </c>
      <c r="T53" s="8" t="str">
        <f t="shared" si="13"/>
        <v>Niskim</v>
      </c>
    </row>
    <row r="54" spans="1:20" ht="38.25" customHeight="1">
      <c r="A54" s="3">
        <v>52</v>
      </c>
      <c r="B54" s="3" t="str">
        <f>'Wyniki PMA'!A53</f>
        <v>C06</v>
      </c>
      <c r="D54" s="10">
        <f t="shared" si="0"/>
        <v>18.04</v>
      </c>
      <c r="E54" s="8">
        <f t="shared" si="1"/>
        <v>0.44</v>
      </c>
      <c r="F54" s="8">
        <f>'Wyniki PMA'!B53</f>
        <v>44</v>
      </c>
      <c r="G54" s="7" t="str">
        <f t="shared" si="2"/>
        <v>Trudny</v>
      </c>
      <c r="H54" s="8" t="str">
        <f t="shared" si="3"/>
        <v>Niskim</v>
      </c>
      <c r="I54" s="12" t="str">
        <f t="shared" si="4"/>
        <v>3</v>
      </c>
      <c r="J54" s="13" t="str">
        <f t="shared" si="5"/>
        <v>NISKI</v>
      </c>
      <c r="K54" s="10">
        <f t="shared" si="6"/>
        <v>10.92</v>
      </c>
      <c r="L54" s="8">
        <f t="shared" si="7"/>
        <v>0.52</v>
      </c>
      <c r="M54" s="8">
        <f>'Wyniki PMA'!C53</f>
        <v>52</v>
      </c>
      <c r="N54" s="7" t="str">
        <f t="shared" si="8"/>
        <v>Umiarkowanie trudny</v>
      </c>
      <c r="O54" s="8" t="str">
        <f t="shared" si="9"/>
        <v>Niżej zadawalającym</v>
      </c>
      <c r="P54" s="3">
        <f t="shared" si="10"/>
        <v>7</v>
      </c>
      <c r="Q54" s="8">
        <f t="shared" si="11"/>
        <v>0.35</v>
      </c>
      <c r="R54" s="8">
        <f>'Wyniki PMA'!D53</f>
        <v>35</v>
      </c>
      <c r="S54" s="7" t="str">
        <f t="shared" si="12"/>
        <v>Trudny</v>
      </c>
      <c r="T54" s="8" t="str">
        <f t="shared" si="13"/>
        <v>Niskim</v>
      </c>
    </row>
    <row r="55" spans="1:20" ht="38.25" customHeight="1">
      <c r="A55" s="3">
        <v>53</v>
      </c>
      <c r="B55" s="3" t="str">
        <f>'Wyniki PMA'!A54</f>
        <v>C07</v>
      </c>
      <c r="D55" s="10">
        <f t="shared" si="0"/>
        <v>36.9</v>
      </c>
      <c r="E55" s="8">
        <f t="shared" si="1"/>
        <v>0.8999999999999999</v>
      </c>
      <c r="F55" s="8">
        <f>'Wyniki PMA'!B54</f>
        <v>90</v>
      </c>
      <c r="G55" s="7" t="str">
        <f t="shared" si="2"/>
        <v>Bardzo łatwy</v>
      </c>
      <c r="H55" s="8" t="str">
        <f t="shared" si="3"/>
        <v>Bardzo dobrym</v>
      </c>
      <c r="I55" s="12" t="str">
        <f t="shared" si="4"/>
        <v>7</v>
      </c>
      <c r="J55" s="13" t="str">
        <f t="shared" si="5"/>
        <v>WYSOKI</v>
      </c>
      <c r="K55" s="10">
        <f t="shared" si="6"/>
        <v>18.9</v>
      </c>
      <c r="L55" s="8">
        <f t="shared" si="7"/>
        <v>0.8999999999999999</v>
      </c>
      <c r="M55" s="8">
        <f>'Wyniki PMA'!C54</f>
        <v>90</v>
      </c>
      <c r="N55" s="7" t="str">
        <f t="shared" si="8"/>
        <v>Bardzo łatwy</v>
      </c>
      <c r="O55" s="8" t="str">
        <f t="shared" si="9"/>
        <v>Bardzo dobrym</v>
      </c>
      <c r="P55" s="3">
        <f t="shared" si="10"/>
        <v>18</v>
      </c>
      <c r="Q55" s="8">
        <f t="shared" si="11"/>
        <v>0.9</v>
      </c>
      <c r="R55" s="8">
        <f>'Wyniki PMA'!D54</f>
        <v>90</v>
      </c>
      <c r="S55" s="7" t="str">
        <f t="shared" si="12"/>
        <v>Bardzo łatwy</v>
      </c>
      <c r="T55" s="8" t="str">
        <f t="shared" si="13"/>
        <v>Bardzo dobrym</v>
      </c>
    </row>
    <row r="56" spans="1:20" ht="38.25" customHeight="1">
      <c r="A56" s="3">
        <v>54</v>
      </c>
      <c r="B56" s="3" t="str">
        <f>'Wyniki PMA'!A55</f>
        <v>C08</v>
      </c>
      <c r="D56" s="10">
        <f t="shared" si="0"/>
        <v>27.88</v>
      </c>
      <c r="E56" s="8">
        <f t="shared" si="1"/>
        <v>0.6799999999999999</v>
      </c>
      <c r="F56" s="8">
        <f>'Wyniki PMA'!B55</f>
        <v>68</v>
      </c>
      <c r="G56" s="7" t="str">
        <f t="shared" si="2"/>
        <v>Umiarkowanie trudny</v>
      </c>
      <c r="H56" s="8" t="str">
        <f t="shared" si="3"/>
        <v>Niżej zadawalającym</v>
      </c>
      <c r="I56" s="12" t="str">
        <f t="shared" si="4"/>
        <v>5</v>
      </c>
      <c r="J56" s="13" t="str">
        <f t="shared" si="5"/>
        <v>ŚREDNI</v>
      </c>
      <c r="K56" s="10">
        <f t="shared" si="6"/>
        <v>15.96</v>
      </c>
      <c r="L56" s="8">
        <f t="shared" si="7"/>
        <v>0.76</v>
      </c>
      <c r="M56" s="8">
        <f>'Wyniki PMA'!C55</f>
        <v>76</v>
      </c>
      <c r="N56" s="7" t="str">
        <f t="shared" si="8"/>
        <v>Łatwy</v>
      </c>
      <c r="O56" s="8" t="str">
        <f t="shared" si="9"/>
        <v>Zadawalającym</v>
      </c>
      <c r="P56" s="3">
        <f t="shared" si="10"/>
        <v>12</v>
      </c>
      <c r="Q56" s="8">
        <f t="shared" si="11"/>
        <v>0.6</v>
      </c>
      <c r="R56" s="8">
        <f>'Wyniki PMA'!D55</f>
        <v>60</v>
      </c>
      <c r="S56" s="7" t="str">
        <f t="shared" si="12"/>
        <v>Umiarkowanie trudny</v>
      </c>
      <c r="T56" s="8" t="str">
        <f t="shared" si="13"/>
        <v>Niżej zadawalającym</v>
      </c>
    </row>
    <row r="57" spans="1:20" ht="38.25" customHeight="1">
      <c r="A57" s="3">
        <v>55</v>
      </c>
      <c r="B57" s="3" t="str">
        <f>'Wyniki PMA'!A56</f>
        <v>C09</v>
      </c>
      <c r="D57" s="10">
        <f t="shared" si="0"/>
        <v>15.99</v>
      </c>
      <c r="E57" s="8">
        <f t="shared" si="1"/>
        <v>0.39</v>
      </c>
      <c r="F57" s="8">
        <f>'Wyniki PMA'!B56</f>
        <v>39</v>
      </c>
      <c r="G57" s="7" t="str">
        <f t="shared" si="2"/>
        <v>Trudny</v>
      </c>
      <c r="H57" s="8" t="str">
        <f t="shared" si="3"/>
        <v>Niskim</v>
      </c>
      <c r="I57" s="12" t="str">
        <f t="shared" si="4"/>
        <v>2</v>
      </c>
      <c r="J57" s="13" t="str">
        <f t="shared" si="5"/>
        <v>BARDZO NISKI</v>
      </c>
      <c r="K57" s="10">
        <f t="shared" si="6"/>
        <v>10.08</v>
      </c>
      <c r="L57" s="8">
        <f t="shared" si="7"/>
        <v>0.48</v>
      </c>
      <c r="M57" s="8">
        <f>'Wyniki PMA'!C56</f>
        <v>48</v>
      </c>
      <c r="N57" s="7" t="str">
        <f t="shared" si="8"/>
        <v>Trudny</v>
      </c>
      <c r="O57" s="8" t="str">
        <f t="shared" si="9"/>
        <v>Niskim</v>
      </c>
      <c r="P57" s="3">
        <f t="shared" si="10"/>
        <v>6</v>
      </c>
      <c r="Q57" s="8">
        <f t="shared" si="11"/>
        <v>0.3</v>
      </c>
      <c r="R57" s="8">
        <f>'Wyniki PMA'!D56</f>
        <v>30</v>
      </c>
      <c r="S57" s="7" t="str">
        <f t="shared" si="12"/>
        <v>Trudny</v>
      </c>
      <c r="T57" s="8" t="str">
        <f t="shared" si="13"/>
        <v>Niskim</v>
      </c>
    </row>
    <row r="58" spans="1:20" ht="38.25" customHeight="1">
      <c r="A58" s="3">
        <v>56</v>
      </c>
      <c r="B58" s="3" t="str">
        <f>'Wyniki PMA'!A57</f>
        <v>C10</v>
      </c>
      <c r="D58" s="10">
        <f t="shared" si="0"/>
        <v>40.18</v>
      </c>
      <c r="E58" s="8">
        <f t="shared" si="1"/>
        <v>0.98</v>
      </c>
      <c r="F58" s="8">
        <f>'Wyniki PMA'!B57</f>
        <v>98</v>
      </c>
      <c r="G58" s="7" t="str">
        <f t="shared" si="2"/>
        <v>Bardzo łatwy</v>
      </c>
      <c r="H58" s="8" t="str">
        <f t="shared" si="3"/>
        <v>Bardzo dobrym</v>
      </c>
      <c r="I58" s="12" t="str">
        <f t="shared" si="4"/>
        <v>9</v>
      </c>
      <c r="J58" s="13" t="str">
        <f t="shared" si="5"/>
        <v>NAJWYŻSZY</v>
      </c>
      <c r="K58" s="10">
        <f t="shared" si="6"/>
        <v>21</v>
      </c>
      <c r="L58" s="8">
        <f t="shared" si="7"/>
        <v>1</v>
      </c>
      <c r="M58" s="8">
        <f>'Wyniki PMA'!C57</f>
        <v>100</v>
      </c>
      <c r="N58" s="7" t="str">
        <f t="shared" si="8"/>
        <v>Bardzo łatwy</v>
      </c>
      <c r="O58" s="8" t="str">
        <f t="shared" si="9"/>
        <v>Bardzo dobrym</v>
      </c>
      <c r="P58" s="3">
        <f t="shared" si="10"/>
        <v>19</v>
      </c>
      <c r="Q58" s="8">
        <f t="shared" si="11"/>
        <v>0.95</v>
      </c>
      <c r="R58" s="8">
        <f>'Wyniki PMA'!D57</f>
        <v>95</v>
      </c>
      <c r="S58" s="7" t="str">
        <f t="shared" si="12"/>
        <v>Bardzo łatwy</v>
      </c>
      <c r="T58" s="8" t="str">
        <f t="shared" si="13"/>
        <v>Bardzo dobrym</v>
      </c>
    </row>
    <row r="59" spans="1:20" ht="38.25" customHeight="1">
      <c r="A59" s="3">
        <v>57</v>
      </c>
      <c r="B59" s="3" t="str">
        <f>'Wyniki PMA'!A58</f>
        <v>C12</v>
      </c>
      <c r="D59" s="10">
        <f t="shared" si="0"/>
        <v>34.85</v>
      </c>
      <c r="E59" s="8">
        <f t="shared" si="1"/>
        <v>0.8500000000000001</v>
      </c>
      <c r="F59" s="8">
        <f>'Wyniki PMA'!B58</f>
        <v>85</v>
      </c>
      <c r="G59" s="7" t="str">
        <f t="shared" si="2"/>
        <v>Łatwy</v>
      </c>
      <c r="H59" s="8" t="str">
        <f t="shared" si="3"/>
        <v>Dobrym</v>
      </c>
      <c r="I59" s="12" t="str">
        <f t="shared" si="4"/>
        <v>7</v>
      </c>
      <c r="J59" s="13" t="str">
        <f t="shared" si="5"/>
        <v>WYSOKI</v>
      </c>
      <c r="K59" s="10">
        <f t="shared" si="6"/>
        <v>15.96</v>
      </c>
      <c r="L59" s="8">
        <f t="shared" si="7"/>
        <v>0.76</v>
      </c>
      <c r="M59" s="8">
        <f>'Wyniki PMA'!C58</f>
        <v>76</v>
      </c>
      <c r="N59" s="7" t="str">
        <f t="shared" si="8"/>
        <v>Łatwy</v>
      </c>
      <c r="O59" s="8" t="str">
        <f t="shared" si="9"/>
        <v>Zadawalającym</v>
      </c>
      <c r="P59" s="3">
        <f t="shared" si="10"/>
        <v>19</v>
      </c>
      <c r="Q59" s="8">
        <f t="shared" si="11"/>
        <v>0.95</v>
      </c>
      <c r="R59" s="8">
        <f>'Wyniki PMA'!D58</f>
        <v>95</v>
      </c>
      <c r="S59" s="7" t="str">
        <f t="shared" si="12"/>
        <v>Bardzo łatwy</v>
      </c>
      <c r="T59" s="8" t="str">
        <f t="shared" si="13"/>
        <v>Bardzo dobrym</v>
      </c>
    </row>
    <row r="60" spans="1:20" ht="38.25" customHeight="1">
      <c r="A60" s="3">
        <v>58</v>
      </c>
      <c r="B60" s="3" t="str">
        <f>'Wyniki PMA'!A59</f>
        <v>C13</v>
      </c>
      <c r="D60" s="10">
        <f t="shared" si="0"/>
        <v>20.09</v>
      </c>
      <c r="E60" s="8">
        <f t="shared" si="1"/>
        <v>0.49</v>
      </c>
      <c r="F60" s="8">
        <f>'Wyniki PMA'!B59</f>
        <v>49</v>
      </c>
      <c r="G60" s="7" t="str">
        <f t="shared" si="2"/>
        <v>Trudny</v>
      </c>
      <c r="H60" s="8" t="str">
        <f t="shared" si="3"/>
        <v>Niskim</v>
      </c>
      <c r="I60" s="12" t="str">
        <f t="shared" si="4"/>
        <v>3</v>
      </c>
      <c r="J60" s="13" t="str">
        <f t="shared" si="5"/>
        <v>NISKI</v>
      </c>
      <c r="K60" s="10">
        <f t="shared" si="6"/>
        <v>14.07</v>
      </c>
      <c r="L60" s="8">
        <f t="shared" si="7"/>
        <v>0.67</v>
      </c>
      <c r="M60" s="8">
        <f>'Wyniki PMA'!C59</f>
        <v>67</v>
      </c>
      <c r="N60" s="7" t="str">
        <f t="shared" si="8"/>
        <v>Umiarkowanie trudny</v>
      </c>
      <c r="O60" s="8" t="str">
        <f t="shared" si="9"/>
        <v>Niżej zadawalającym</v>
      </c>
      <c r="P60" s="3">
        <f t="shared" si="10"/>
        <v>6</v>
      </c>
      <c r="Q60" s="8">
        <f t="shared" si="11"/>
        <v>0.3</v>
      </c>
      <c r="R60" s="8">
        <f>'Wyniki PMA'!D59</f>
        <v>30</v>
      </c>
      <c r="S60" s="7" t="str">
        <f t="shared" si="12"/>
        <v>Trudny</v>
      </c>
      <c r="T60" s="8" t="str">
        <f t="shared" si="13"/>
        <v>Niskim</v>
      </c>
    </row>
    <row r="61" spans="1:20" ht="38.25" customHeight="1">
      <c r="A61" s="3">
        <v>59</v>
      </c>
      <c r="B61" s="3" t="str">
        <f>'Wyniki PMA'!A60</f>
        <v>C14</v>
      </c>
      <c r="D61" s="10">
        <f t="shared" si="0"/>
        <v>36.9</v>
      </c>
      <c r="E61" s="8">
        <f t="shared" si="1"/>
        <v>0.8999999999999999</v>
      </c>
      <c r="F61" s="8">
        <f>'Wyniki PMA'!B60</f>
        <v>90</v>
      </c>
      <c r="G61" s="7" t="str">
        <f t="shared" si="2"/>
        <v>Bardzo łatwy</v>
      </c>
      <c r="H61" s="8" t="str">
        <f t="shared" si="3"/>
        <v>Bardzo dobrym</v>
      </c>
      <c r="I61" s="12" t="str">
        <f t="shared" si="4"/>
        <v>7</v>
      </c>
      <c r="J61" s="13" t="str">
        <f t="shared" si="5"/>
        <v>WYSOKI</v>
      </c>
      <c r="K61" s="10">
        <f t="shared" si="6"/>
        <v>18.9</v>
      </c>
      <c r="L61" s="8">
        <f t="shared" si="7"/>
        <v>0.8999999999999999</v>
      </c>
      <c r="M61" s="8">
        <f>'Wyniki PMA'!C60</f>
        <v>90</v>
      </c>
      <c r="N61" s="7" t="str">
        <f t="shared" si="8"/>
        <v>Bardzo łatwy</v>
      </c>
      <c r="O61" s="8" t="str">
        <f t="shared" si="9"/>
        <v>Bardzo dobrym</v>
      </c>
      <c r="P61" s="3">
        <f t="shared" si="10"/>
        <v>18</v>
      </c>
      <c r="Q61" s="8">
        <f t="shared" si="11"/>
        <v>0.9</v>
      </c>
      <c r="R61" s="8">
        <f>'Wyniki PMA'!D60</f>
        <v>90</v>
      </c>
      <c r="S61" s="7" t="str">
        <f t="shared" si="12"/>
        <v>Bardzo łatwy</v>
      </c>
      <c r="T61" s="8" t="str">
        <f t="shared" si="13"/>
        <v>Bardzo dobrym</v>
      </c>
    </row>
    <row r="62" spans="1:20" ht="38.25" customHeight="1">
      <c r="A62" s="3">
        <v>60</v>
      </c>
      <c r="B62" s="3" t="str">
        <f>'Wyniki PMA'!A61</f>
        <v>C15</v>
      </c>
      <c r="D62" s="10">
        <f t="shared" si="0"/>
        <v>41</v>
      </c>
      <c r="E62" s="8">
        <f t="shared" si="1"/>
        <v>1</v>
      </c>
      <c r="F62" s="8">
        <f>'Wyniki PMA'!B61</f>
        <v>100</v>
      </c>
      <c r="G62" s="7" t="str">
        <f t="shared" si="2"/>
        <v>Bardzo łatwy</v>
      </c>
      <c r="H62" s="8" t="str">
        <f t="shared" si="3"/>
        <v>Bardzo dobrym</v>
      </c>
      <c r="I62" s="12" t="str">
        <f t="shared" si="4"/>
        <v>9</v>
      </c>
      <c r="J62" s="13" t="str">
        <f t="shared" si="5"/>
        <v>NAJWYŻSZY</v>
      </c>
      <c r="K62" s="10">
        <f t="shared" si="6"/>
        <v>21</v>
      </c>
      <c r="L62" s="8">
        <f t="shared" si="7"/>
        <v>1</v>
      </c>
      <c r="M62" s="8">
        <f>'Wyniki PMA'!C61</f>
        <v>100</v>
      </c>
      <c r="N62" s="7" t="str">
        <f t="shared" si="8"/>
        <v>Bardzo łatwy</v>
      </c>
      <c r="O62" s="8" t="str">
        <f t="shared" si="9"/>
        <v>Bardzo dobrym</v>
      </c>
      <c r="P62" s="3">
        <f t="shared" si="10"/>
        <v>20</v>
      </c>
      <c r="Q62" s="8">
        <f t="shared" si="11"/>
        <v>1</v>
      </c>
      <c r="R62" s="8">
        <f>'Wyniki PMA'!D61</f>
        <v>100</v>
      </c>
      <c r="S62" s="7" t="str">
        <f t="shared" si="12"/>
        <v>Bardzo łatwy</v>
      </c>
      <c r="T62" s="8" t="str">
        <f t="shared" si="13"/>
        <v>Bardzo dobrym</v>
      </c>
    </row>
    <row r="63" spans="1:20" ht="38.25" customHeight="1">
      <c r="A63" s="3">
        <v>61</v>
      </c>
      <c r="B63" s="3" t="str">
        <f>'Wyniki PMA'!A62</f>
        <v>C16</v>
      </c>
      <c r="D63" s="10">
        <f t="shared" si="0"/>
        <v>38.95</v>
      </c>
      <c r="E63" s="8">
        <f t="shared" si="1"/>
        <v>0.9500000000000001</v>
      </c>
      <c r="F63" s="8">
        <f>'Wyniki PMA'!B62</f>
        <v>95</v>
      </c>
      <c r="G63" s="7" t="str">
        <f t="shared" si="2"/>
        <v>Bardzo łatwy</v>
      </c>
      <c r="H63" s="8" t="str">
        <f t="shared" si="3"/>
        <v>Bardzo dobrym</v>
      </c>
      <c r="I63" s="12" t="str">
        <f t="shared" si="4"/>
        <v>8</v>
      </c>
      <c r="J63" s="13" t="str">
        <f t="shared" si="5"/>
        <v>BARDZO WYSOKI</v>
      </c>
      <c r="K63" s="10">
        <f t="shared" si="6"/>
        <v>19.95</v>
      </c>
      <c r="L63" s="8">
        <f t="shared" si="7"/>
        <v>0.95</v>
      </c>
      <c r="M63" s="8">
        <f>'Wyniki PMA'!C62</f>
        <v>95</v>
      </c>
      <c r="N63" s="7" t="str">
        <f t="shared" si="8"/>
        <v>Bardzo łatwy</v>
      </c>
      <c r="O63" s="8" t="str">
        <f t="shared" si="9"/>
        <v>Bardzo dobrym</v>
      </c>
      <c r="P63" s="3">
        <f t="shared" si="10"/>
        <v>19</v>
      </c>
      <c r="Q63" s="8">
        <f t="shared" si="11"/>
        <v>0.95</v>
      </c>
      <c r="R63" s="8">
        <f>'Wyniki PMA'!D62</f>
        <v>95</v>
      </c>
      <c r="S63" s="7" t="str">
        <f t="shared" si="12"/>
        <v>Bardzo łatwy</v>
      </c>
      <c r="T63" s="8" t="str">
        <f t="shared" si="13"/>
        <v>Bardzo dobrym</v>
      </c>
    </row>
    <row r="64" spans="1:20" ht="38.25" customHeight="1">
      <c r="A64" s="3">
        <v>62</v>
      </c>
      <c r="B64" s="3" t="str">
        <f>'Wyniki PMA'!A63</f>
        <v>C17</v>
      </c>
      <c r="D64" s="10">
        <f t="shared" si="0"/>
        <v>41</v>
      </c>
      <c r="E64" s="8">
        <f t="shared" si="1"/>
        <v>1</v>
      </c>
      <c r="F64" s="8">
        <f>'Wyniki PMA'!B63</f>
        <v>100</v>
      </c>
      <c r="G64" s="7" t="str">
        <f t="shared" si="2"/>
        <v>Bardzo łatwy</v>
      </c>
      <c r="H64" s="8" t="str">
        <f t="shared" si="3"/>
        <v>Bardzo dobrym</v>
      </c>
      <c r="I64" s="12" t="str">
        <f t="shared" si="4"/>
        <v>9</v>
      </c>
      <c r="J64" s="13" t="str">
        <f t="shared" si="5"/>
        <v>NAJWYŻSZY</v>
      </c>
      <c r="K64" s="10">
        <f t="shared" si="6"/>
        <v>21</v>
      </c>
      <c r="L64" s="8">
        <f t="shared" si="7"/>
        <v>1</v>
      </c>
      <c r="M64" s="8">
        <f>'Wyniki PMA'!C63</f>
        <v>100</v>
      </c>
      <c r="N64" s="7" t="str">
        <f t="shared" si="8"/>
        <v>Bardzo łatwy</v>
      </c>
      <c r="O64" s="8" t="str">
        <f t="shared" si="9"/>
        <v>Bardzo dobrym</v>
      </c>
      <c r="P64" s="3">
        <f t="shared" si="10"/>
        <v>20</v>
      </c>
      <c r="Q64" s="8">
        <f t="shared" si="11"/>
        <v>1</v>
      </c>
      <c r="R64" s="8">
        <f>'Wyniki PMA'!D63</f>
        <v>100</v>
      </c>
      <c r="S64" s="7" t="str">
        <f t="shared" si="12"/>
        <v>Bardzo łatwy</v>
      </c>
      <c r="T64" s="8" t="str">
        <f t="shared" si="13"/>
        <v>Bardzo dobrym</v>
      </c>
    </row>
    <row r="65" spans="1:20" ht="38.25" customHeight="1">
      <c r="A65" s="3">
        <v>63</v>
      </c>
      <c r="B65" s="3" t="str">
        <f>'Wyniki PMA'!A64</f>
        <v>C18</v>
      </c>
      <c r="D65" s="10">
        <f t="shared" si="0"/>
        <v>27.06</v>
      </c>
      <c r="E65" s="8">
        <f t="shared" si="1"/>
        <v>0.6599999999999999</v>
      </c>
      <c r="F65" s="8">
        <f>'Wyniki PMA'!B64</f>
        <v>66</v>
      </c>
      <c r="G65" s="7" t="str">
        <f t="shared" si="2"/>
        <v>Umiarkowanie trudny</v>
      </c>
      <c r="H65" s="8" t="str">
        <f t="shared" si="3"/>
        <v>Niżej zadawalającym</v>
      </c>
      <c r="I65" s="12" t="str">
        <f t="shared" si="4"/>
        <v>5</v>
      </c>
      <c r="J65" s="13" t="str">
        <f t="shared" si="5"/>
        <v>ŚREDNI</v>
      </c>
      <c r="K65" s="10">
        <f t="shared" si="6"/>
        <v>15.96</v>
      </c>
      <c r="L65" s="8">
        <f t="shared" si="7"/>
        <v>0.76</v>
      </c>
      <c r="M65" s="8">
        <f>'Wyniki PMA'!C64</f>
        <v>76</v>
      </c>
      <c r="N65" s="7" t="str">
        <f t="shared" si="8"/>
        <v>Łatwy</v>
      </c>
      <c r="O65" s="8" t="str">
        <f t="shared" si="9"/>
        <v>Zadawalającym</v>
      </c>
      <c r="P65" s="3">
        <f t="shared" si="10"/>
        <v>11</v>
      </c>
      <c r="Q65" s="8">
        <f t="shared" si="11"/>
        <v>0.55</v>
      </c>
      <c r="R65" s="8">
        <f>'Wyniki PMA'!D64</f>
        <v>55</v>
      </c>
      <c r="S65" s="7" t="str">
        <f t="shared" si="12"/>
        <v>Umiarkowanie trudny</v>
      </c>
      <c r="T65" s="8" t="str">
        <f t="shared" si="13"/>
        <v>Niżej zadawalającym</v>
      </c>
    </row>
    <row r="66" spans="1:20" ht="38.25" customHeight="1">
      <c r="A66" s="3">
        <v>64</v>
      </c>
      <c r="B66" s="3" t="str">
        <f>'Wyniki PMA'!A65</f>
        <v>C19</v>
      </c>
      <c r="D66" s="10">
        <f t="shared" si="0"/>
        <v>27.06</v>
      </c>
      <c r="E66" s="8">
        <f t="shared" si="1"/>
        <v>0.6599999999999999</v>
      </c>
      <c r="F66" s="8">
        <f>'Wyniki PMA'!B65</f>
        <v>66</v>
      </c>
      <c r="G66" s="7" t="str">
        <f t="shared" si="2"/>
        <v>Umiarkowanie trudny</v>
      </c>
      <c r="H66" s="8" t="str">
        <f t="shared" si="3"/>
        <v>Niżej zadawalającym</v>
      </c>
      <c r="I66" s="12" t="str">
        <f t="shared" si="4"/>
        <v>5</v>
      </c>
      <c r="J66" s="13" t="str">
        <f t="shared" si="5"/>
        <v>ŚREDNI</v>
      </c>
      <c r="K66" s="10">
        <f t="shared" si="6"/>
        <v>13.02</v>
      </c>
      <c r="L66" s="8">
        <f t="shared" si="7"/>
        <v>0.62</v>
      </c>
      <c r="M66" s="8">
        <f>'Wyniki PMA'!C65</f>
        <v>62</v>
      </c>
      <c r="N66" s="7" t="str">
        <f t="shared" si="8"/>
        <v>Umiarkowanie trudny</v>
      </c>
      <c r="O66" s="8" t="str">
        <f t="shared" si="9"/>
        <v>Niżej zadawalającym</v>
      </c>
      <c r="P66" s="3">
        <f t="shared" si="10"/>
        <v>14</v>
      </c>
      <c r="Q66" s="8">
        <f t="shared" si="11"/>
        <v>0.7</v>
      </c>
      <c r="R66" s="8">
        <f>'Wyniki PMA'!D65</f>
        <v>70</v>
      </c>
      <c r="S66" s="7" t="str">
        <f t="shared" si="12"/>
        <v>Łatwy</v>
      </c>
      <c r="T66" s="8" t="str">
        <f t="shared" si="13"/>
        <v>Zadawalającym</v>
      </c>
    </row>
    <row r="67" spans="1:20" ht="38.25" customHeight="1">
      <c r="A67" s="3">
        <v>65</v>
      </c>
      <c r="B67" s="3" t="str">
        <f>'Wyniki PMA'!A66</f>
        <v>C20</v>
      </c>
      <c r="D67" s="10">
        <f t="shared" si="0"/>
        <v>15.99</v>
      </c>
      <c r="E67" s="8">
        <f t="shared" si="1"/>
        <v>0.39</v>
      </c>
      <c r="F67" s="8">
        <f>'Wyniki PMA'!B66</f>
        <v>39</v>
      </c>
      <c r="G67" s="7" t="str">
        <f t="shared" si="2"/>
        <v>Trudny</v>
      </c>
      <c r="H67" s="8" t="str">
        <f t="shared" si="3"/>
        <v>Niskim</v>
      </c>
      <c r="I67" s="12" t="str">
        <f t="shared" si="4"/>
        <v>2</v>
      </c>
      <c r="J67" s="13" t="str">
        <f t="shared" si="5"/>
        <v>BARDZO NISKI</v>
      </c>
      <c r="K67" s="10">
        <f t="shared" si="6"/>
        <v>10.08</v>
      </c>
      <c r="L67" s="8">
        <f t="shared" si="7"/>
        <v>0.48</v>
      </c>
      <c r="M67" s="8">
        <f>'Wyniki PMA'!C66</f>
        <v>48</v>
      </c>
      <c r="N67" s="7" t="str">
        <f t="shared" si="8"/>
        <v>Trudny</v>
      </c>
      <c r="O67" s="8" t="str">
        <f t="shared" si="9"/>
        <v>Niskim</v>
      </c>
      <c r="P67" s="3">
        <f t="shared" si="10"/>
        <v>6</v>
      </c>
      <c r="Q67" s="8">
        <f t="shared" si="11"/>
        <v>0.3</v>
      </c>
      <c r="R67" s="8">
        <f>'Wyniki PMA'!D66</f>
        <v>30</v>
      </c>
      <c r="S67" s="7" t="str">
        <f t="shared" si="12"/>
        <v>Trudny</v>
      </c>
      <c r="T67" s="8" t="str">
        <f t="shared" si="13"/>
        <v>Niskim</v>
      </c>
    </row>
    <row r="68" spans="1:20" ht="38.25" customHeight="1">
      <c r="A68" s="3">
        <v>66</v>
      </c>
      <c r="B68" s="3" t="str">
        <f>'Wyniki PMA'!A67</f>
        <v>C21</v>
      </c>
      <c r="D68" s="10">
        <f t="shared" si="0"/>
        <v>11.07</v>
      </c>
      <c r="E68" s="8">
        <f t="shared" si="1"/>
        <v>0.27</v>
      </c>
      <c r="F68" s="8">
        <f>'Wyniki PMA'!B67</f>
        <v>27</v>
      </c>
      <c r="G68" s="7" t="str">
        <f t="shared" si="2"/>
        <v>Trudny</v>
      </c>
      <c r="H68" s="8" t="str">
        <f t="shared" si="3"/>
        <v>Niskim</v>
      </c>
      <c r="I68" s="12" t="str">
        <f t="shared" si="4"/>
        <v>1</v>
      </c>
      <c r="J68" s="13" t="str">
        <f t="shared" si="5"/>
        <v>NAJNIŻSZY</v>
      </c>
      <c r="K68" s="10">
        <f t="shared" si="6"/>
        <v>7.98</v>
      </c>
      <c r="L68" s="8">
        <f t="shared" si="7"/>
        <v>0.38</v>
      </c>
      <c r="M68" s="8">
        <f>'Wyniki PMA'!C67</f>
        <v>38</v>
      </c>
      <c r="N68" s="7" t="str">
        <f t="shared" si="8"/>
        <v>Trudny</v>
      </c>
      <c r="O68" s="8" t="str">
        <f t="shared" si="9"/>
        <v>Niskim</v>
      </c>
      <c r="P68" s="3">
        <f t="shared" si="10"/>
        <v>3</v>
      </c>
      <c r="Q68" s="8">
        <f t="shared" si="11"/>
        <v>0.15</v>
      </c>
      <c r="R68" s="8">
        <f>'Wyniki PMA'!D67</f>
        <v>15</v>
      </c>
      <c r="S68" s="7" t="str">
        <f t="shared" si="12"/>
        <v>Bardzo trudny</v>
      </c>
      <c r="T68" s="8" t="str">
        <f t="shared" si="13"/>
        <v>Bardzo niskim</v>
      </c>
    </row>
    <row r="69" spans="1:20" ht="38.25" customHeight="1">
      <c r="A69" s="3">
        <v>67</v>
      </c>
      <c r="B69" s="3" t="str">
        <f>'Wyniki PMA'!A68</f>
        <v>C23</v>
      </c>
      <c r="D69" s="10">
        <f t="shared" si="0"/>
        <v>15.17</v>
      </c>
      <c r="E69" s="8">
        <f t="shared" si="1"/>
        <v>0.37</v>
      </c>
      <c r="F69" s="8">
        <f>'Wyniki PMA'!B68</f>
        <v>37</v>
      </c>
      <c r="G69" s="7" t="str">
        <f t="shared" si="2"/>
        <v>Trudny</v>
      </c>
      <c r="H69" s="8" t="str">
        <f t="shared" si="3"/>
        <v>Niskim</v>
      </c>
      <c r="I69" s="12" t="str">
        <f t="shared" si="4"/>
        <v>2</v>
      </c>
      <c r="J69" s="13" t="str">
        <f t="shared" si="5"/>
        <v>BARDZO NISKI</v>
      </c>
      <c r="K69" s="10">
        <f t="shared" si="6"/>
        <v>11.97</v>
      </c>
      <c r="L69" s="8">
        <f t="shared" si="7"/>
        <v>0.5700000000000001</v>
      </c>
      <c r="M69" s="8">
        <f>'Wyniki PMA'!C68</f>
        <v>57</v>
      </c>
      <c r="N69" s="7" t="str">
        <f t="shared" si="8"/>
        <v>Umiarkowanie trudny</v>
      </c>
      <c r="O69" s="8" t="str">
        <f t="shared" si="9"/>
        <v>Niżej zadawalającym</v>
      </c>
      <c r="P69" s="3">
        <f t="shared" si="10"/>
        <v>3</v>
      </c>
      <c r="Q69" s="8">
        <f t="shared" si="11"/>
        <v>0.15</v>
      </c>
      <c r="R69" s="8">
        <f>'Wyniki PMA'!D68</f>
        <v>15</v>
      </c>
      <c r="S69" s="7" t="str">
        <f t="shared" si="12"/>
        <v>Bardzo trudny</v>
      </c>
      <c r="T69" s="8" t="str">
        <f t="shared" si="13"/>
        <v>Bardzo niskim</v>
      </c>
    </row>
    <row r="70" spans="1:20" ht="38.25" customHeight="1">
      <c r="A70" s="3">
        <v>68</v>
      </c>
      <c r="B70" s="3" t="str">
        <f>'Wyniki PMA'!A69</f>
        <v>C24</v>
      </c>
      <c r="D70" s="10">
        <f>($D$1*F70)/100</f>
        <v>25.01</v>
      </c>
      <c r="E70" s="8">
        <f>(D70/$D$1)</f>
        <v>0.61</v>
      </c>
      <c r="F70" s="8">
        <f>'Wyniki PMA'!B69</f>
        <v>61</v>
      </c>
      <c r="G70" s="7" t="str">
        <f>IF(E70&lt;=0.19,"Bardzo trudny",IF(E70&lt;=0.49,"Trudny",IF(E70&lt;=0.69,"Umiarkowanie trudny",IF(E70&lt;=0.79,"Łatwy",IF(E70&lt;=0.89,"Łatwy","Bardzo łatwy")))))</f>
        <v>Umiarkowanie trudny</v>
      </c>
      <c r="H70" s="8" t="str">
        <f>IF(E70&lt;=0.19,"Bardzo niskim",IF(E70&lt;=0.49,"Niskim",IF(E70&lt;=0.69,"Niżej zadawalającym",IF(E70&lt;=0.79,"Zadawalającym",IF(E70&lt;=0.89,"Dobrym","Bardzo dobrym")))))</f>
        <v>Niżej zadawalającym</v>
      </c>
      <c r="I70" s="12" t="str">
        <f t="shared" si="4"/>
        <v>4</v>
      </c>
      <c r="J70" s="13" t="str">
        <f t="shared" si="5"/>
        <v>NIŻEJ ŚREDNI</v>
      </c>
      <c r="K70" s="10">
        <f>($K$1*M70)/100</f>
        <v>17.01</v>
      </c>
      <c r="L70" s="8">
        <f>(K70/$K$1)</f>
        <v>0.81</v>
      </c>
      <c r="M70" s="8">
        <f>'Wyniki PMA'!C69</f>
        <v>81</v>
      </c>
      <c r="N70" s="7" t="str">
        <f>IF(L70&lt;=0.19,"Bardzo trudny",IF(L70&lt;=0.49,"Trudny",IF(L70&lt;=0.69,"Umiarkowanie trudny",IF(L70&lt;=0.79,"Łatwy",IF(L70&lt;=0.89,"Łatwy","Bardzo łatwy")))))</f>
        <v>Łatwy</v>
      </c>
      <c r="O70" s="8" t="str">
        <f>IF(L70&lt;=0.19,"Bardzo niskim",IF(L70&lt;=0.49,"Niskim",IF(L70&lt;=0.69,"Niżej zadawalającym",IF(L70&lt;=0.79,"Zadawalającym",IF(L70&lt;=0.89,"Dobrym","Bardzo dobrym")))))</f>
        <v>Dobrym</v>
      </c>
      <c r="P70" s="3">
        <f>($P$1*R70)/100</f>
        <v>8</v>
      </c>
      <c r="Q70" s="8">
        <f>(P70/$P$1)</f>
        <v>0.4</v>
      </c>
      <c r="R70" s="8">
        <f>'Wyniki PMA'!D69</f>
        <v>40</v>
      </c>
      <c r="S70" s="7" t="str">
        <f>IF(Q70&lt;=0.19,"Bardzo trudny",IF(Q70&lt;=0.49,"Trudny",IF(Q70&lt;=0.69,"Umiarkowanie trudny",IF(Q70&lt;=0.79,"Łatwy",IF(Q70&lt;=0.89,"Łatwy","Bardzo łatwy")))))</f>
        <v>Trudny</v>
      </c>
      <c r="T70" s="8" t="str">
        <f>IF(Q70&lt;=0.19,"Bardzo niskim",IF(Q70&lt;=0.49,"Niskim",IF(Q70&lt;=0.69,"Niżej zadawalającym",IF(Q70&lt;=0.79,"Zadawalającym",IF(Q70&lt;=0.89,"Dobrym","Bardzo dobrym")))))</f>
        <v>Niskim</v>
      </c>
    </row>
    <row r="71" spans="1:20" ht="38.25" customHeight="1">
      <c r="A71" s="3">
        <v>69</v>
      </c>
      <c r="B71" s="3" t="str">
        <f>'Wyniki PMA'!A70</f>
        <v>C25</v>
      </c>
      <c r="D71" s="10">
        <f>($D$1*F71)/100</f>
        <v>24.19</v>
      </c>
      <c r="E71" s="8">
        <f>(D71/$D$1)</f>
        <v>0.5900000000000001</v>
      </c>
      <c r="F71" s="8">
        <f>'Wyniki PMA'!B70</f>
        <v>59</v>
      </c>
      <c r="G71" s="7" t="str">
        <f>IF(E71&lt;=0.19,"Bardzo trudny",IF(E71&lt;=0.49,"Trudny",IF(E71&lt;=0.69,"Umiarkowanie trudny",IF(E71&lt;=0.79,"Łatwy",IF(E71&lt;=0.89,"Łatwy","Bardzo łatwy")))))</f>
        <v>Umiarkowanie trudny</v>
      </c>
      <c r="H71" s="8" t="str">
        <f>IF(E71&lt;=0.19,"Bardzo niskim",IF(E71&lt;=0.49,"Niskim",IF(E71&lt;=0.69,"Niżej zadawalającym",IF(E71&lt;=0.79,"Zadawalającym",IF(E71&lt;=0.89,"Dobrym","Bardzo dobrym")))))</f>
        <v>Niżej zadawalającym</v>
      </c>
      <c r="I71" s="12" t="str">
        <f t="shared" si="4"/>
        <v>4</v>
      </c>
      <c r="J71" s="13" t="str">
        <f t="shared" si="5"/>
        <v>NIŻEJ ŚREDNI</v>
      </c>
      <c r="K71" s="10">
        <f>($K$1*M71)/100</f>
        <v>14.91</v>
      </c>
      <c r="L71" s="8">
        <f>(K71/$K$1)</f>
        <v>0.71</v>
      </c>
      <c r="M71" s="8">
        <f>'Wyniki PMA'!C70</f>
        <v>71</v>
      </c>
      <c r="N71" s="7" t="str">
        <f>IF(L71&lt;=0.19,"Bardzo trudny",IF(L71&lt;=0.49,"Trudny",IF(L71&lt;=0.69,"Umiarkowanie trudny",IF(L71&lt;=0.79,"Łatwy",IF(L71&lt;=0.89,"Łatwy","Bardzo łatwy")))))</f>
        <v>Łatwy</v>
      </c>
      <c r="O71" s="8" t="str">
        <f>IF(L71&lt;=0.19,"Bardzo niskim",IF(L71&lt;=0.49,"Niskim",IF(L71&lt;=0.69,"Niżej zadawalającym",IF(L71&lt;=0.79,"Zadawalającym",IF(L71&lt;=0.89,"Dobrym","Bardzo dobrym")))))</f>
        <v>Zadawalającym</v>
      </c>
      <c r="P71" s="3">
        <f>($P$1*R71)/100</f>
        <v>9</v>
      </c>
      <c r="Q71" s="8">
        <f>(P71/$P$1)</f>
        <v>0.45</v>
      </c>
      <c r="R71" s="8">
        <f>'Wyniki PMA'!D70</f>
        <v>45</v>
      </c>
      <c r="S71" s="7" t="str">
        <f>IF(Q71&lt;=0.19,"Bardzo trudny",IF(Q71&lt;=0.49,"Trudny",IF(Q71&lt;=0.69,"Umiarkowanie trudny",IF(Q71&lt;=0.79,"Łatwy",IF(Q71&lt;=0.89,"Łatwy","Bardzo łatwy")))))</f>
        <v>Trudny</v>
      </c>
      <c r="T71" s="8" t="str">
        <f>IF(Q71&lt;=0.19,"Bardzo niskim",IF(Q71&lt;=0.49,"Niskim",IF(Q71&lt;=0.69,"Niżej zadawalającym",IF(Q71&lt;=0.79,"Zadawalającym",IF(Q71&lt;=0.89,"Dobrym","Bardzo dobrym")))))</f>
        <v>Niskim</v>
      </c>
    </row>
    <row r="72" spans="1:20" ht="38.25" customHeight="1">
      <c r="A72" s="3">
        <v>70</v>
      </c>
      <c r="B72" s="3" t="str">
        <f>'Wyniki PMA'!A71</f>
        <v>C26</v>
      </c>
      <c r="D72" s="10">
        <f t="shared" si="0"/>
        <v>24.19</v>
      </c>
      <c r="E72" s="8">
        <f t="shared" si="1"/>
        <v>0.5900000000000001</v>
      </c>
      <c r="F72" s="8">
        <f>'Wyniki PMA'!B71</f>
        <v>59</v>
      </c>
      <c r="G72" s="7" t="str">
        <f t="shared" si="2"/>
        <v>Umiarkowanie trudny</v>
      </c>
      <c r="H72" s="8" t="str">
        <f t="shared" si="3"/>
        <v>Niżej zadawalającym</v>
      </c>
      <c r="I72" s="12" t="str">
        <f t="shared" si="4"/>
        <v>4</v>
      </c>
      <c r="J72" s="13" t="str">
        <f t="shared" si="5"/>
        <v>NIŻEJ ŚREDNI</v>
      </c>
      <c r="K72" s="10">
        <f t="shared" si="6"/>
        <v>15.96</v>
      </c>
      <c r="L72" s="8">
        <f t="shared" si="7"/>
        <v>0.76</v>
      </c>
      <c r="M72" s="8">
        <f>'Wyniki PMA'!C71</f>
        <v>76</v>
      </c>
      <c r="N72" s="7" t="str">
        <f t="shared" si="8"/>
        <v>Łatwy</v>
      </c>
      <c r="O72" s="8" t="str">
        <f t="shared" si="9"/>
        <v>Zadawalającym</v>
      </c>
      <c r="P72" s="3">
        <f t="shared" si="10"/>
        <v>8</v>
      </c>
      <c r="Q72" s="8">
        <f t="shared" si="11"/>
        <v>0.4</v>
      </c>
      <c r="R72" s="8">
        <f>'Wyniki PMA'!D71</f>
        <v>40</v>
      </c>
      <c r="S72" s="7" t="str">
        <f t="shared" si="12"/>
        <v>Trudny</v>
      </c>
      <c r="T72" s="8" t="str">
        <f t="shared" si="13"/>
        <v>Niskim</v>
      </c>
    </row>
    <row r="73" spans="1:20" ht="38.25" customHeight="1">
      <c r="A73" s="3">
        <v>71</v>
      </c>
      <c r="B73" s="3" t="str">
        <f>'Wyniki PMA'!A72</f>
        <v>C27</v>
      </c>
      <c r="D73" s="10">
        <f t="shared" si="0"/>
        <v>41</v>
      </c>
      <c r="E73" s="8">
        <f t="shared" si="1"/>
        <v>1</v>
      </c>
      <c r="F73" s="8">
        <f>'Wyniki PMA'!B72</f>
        <v>100</v>
      </c>
      <c r="G73" s="7" t="str">
        <f t="shared" si="2"/>
        <v>Bardzo łatwy</v>
      </c>
      <c r="H73" s="8" t="str">
        <f t="shared" si="3"/>
        <v>Bardzo dobrym</v>
      </c>
      <c r="I73" s="12" t="str">
        <f t="shared" si="4"/>
        <v>9</v>
      </c>
      <c r="J73" s="13" t="str">
        <f t="shared" si="5"/>
        <v>NAJWYŻSZY</v>
      </c>
      <c r="K73" s="10">
        <f t="shared" si="6"/>
        <v>21</v>
      </c>
      <c r="L73" s="8">
        <f t="shared" si="7"/>
        <v>1</v>
      </c>
      <c r="M73" s="8">
        <f>'Wyniki PMA'!C72</f>
        <v>100</v>
      </c>
      <c r="N73" s="7" t="str">
        <f t="shared" si="8"/>
        <v>Bardzo łatwy</v>
      </c>
      <c r="O73" s="8" t="str">
        <f t="shared" si="9"/>
        <v>Bardzo dobrym</v>
      </c>
      <c r="P73" s="3">
        <f t="shared" si="10"/>
        <v>20</v>
      </c>
      <c r="Q73" s="8">
        <f t="shared" si="11"/>
        <v>1</v>
      </c>
      <c r="R73" s="8">
        <f>'Wyniki PMA'!D72</f>
        <v>100</v>
      </c>
      <c r="S73" s="7" t="str">
        <f t="shared" si="12"/>
        <v>Bardzo łatwy</v>
      </c>
      <c r="T73" s="8" t="str">
        <f t="shared" si="13"/>
        <v>Bardzo dobrym</v>
      </c>
    </row>
    <row r="74" spans="1:20" ht="38.25" customHeight="1">
      <c r="A74" s="3">
        <v>72</v>
      </c>
      <c r="B74" s="3" t="str">
        <f>'Wyniki PMA'!A73</f>
        <v>C28</v>
      </c>
      <c r="D74" s="10">
        <f t="shared" si="0"/>
        <v>27.88</v>
      </c>
      <c r="E74" s="8">
        <f t="shared" si="1"/>
        <v>0.6799999999999999</v>
      </c>
      <c r="F74" s="8">
        <f>'Wyniki PMA'!B73</f>
        <v>68</v>
      </c>
      <c r="G74" s="7" t="str">
        <f t="shared" si="2"/>
        <v>Umiarkowanie trudny</v>
      </c>
      <c r="H74" s="8" t="str">
        <f t="shared" si="3"/>
        <v>Niżej zadawalającym</v>
      </c>
      <c r="I74" s="12" t="str">
        <f t="shared" si="4"/>
        <v>5</v>
      </c>
      <c r="J74" s="13" t="str">
        <f>IF($F74&lt;=29,"NAJNIŻSZY",IF($F74&lt;=39,"BARDZO NISKI",IF($F74&lt;=49,"NISKI",IF($F74&lt;=61,"NIŻEJ ŚREDNI",IF($F74&lt;=73,"ŚREDNI",IF($F74&lt;=83,"WYŻEJ ŚREDNI",IF($F74&lt;=90,"WYSOKI",IF($F74&lt;=95,"BARDZO WYSOKI","NAJWYŻSZY"))))))))</f>
        <v>ŚREDNI</v>
      </c>
      <c r="K74" s="10">
        <f t="shared" si="6"/>
        <v>18.06</v>
      </c>
      <c r="L74" s="8">
        <f t="shared" si="7"/>
        <v>0.86</v>
      </c>
      <c r="M74" s="8">
        <f>'Wyniki PMA'!C73</f>
        <v>86</v>
      </c>
      <c r="N74" s="7" t="str">
        <f t="shared" si="8"/>
        <v>Łatwy</v>
      </c>
      <c r="O74" s="8" t="str">
        <f t="shared" si="9"/>
        <v>Dobrym</v>
      </c>
      <c r="P74" s="3">
        <f t="shared" si="10"/>
        <v>10</v>
      </c>
      <c r="Q74" s="8">
        <f t="shared" si="11"/>
        <v>0.5</v>
      </c>
      <c r="R74" s="8">
        <f>'Wyniki PMA'!D73</f>
        <v>50</v>
      </c>
      <c r="S74" s="7" t="str">
        <f t="shared" si="12"/>
        <v>Umiarkowanie trudny</v>
      </c>
      <c r="T74" s="8" t="str">
        <f t="shared" si="13"/>
        <v>Niżej zadawalającym</v>
      </c>
    </row>
    <row r="75" spans="9:10" ht="15.75">
      <c r="I75" s="12"/>
      <c r="J75" s="13"/>
    </row>
    <row r="76" spans="5:20" ht="31.5">
      <c r="E76" s="9">
        <f>AVERAGE(E3:E74)</f>
        <v>0.6869444444444445</v>
      </c>
      <c r="F76" s="9">
        <f>AVERAGE(F3:F74)</f>
        <v>68.69444444444444</v>
      </c>
      <c r="G76" s="7" t="str">
        <f>IF(E76&lt;=0.19,"Bardzo trudny",IF(E76&lt;=0.49,"Trudny",IF(E76&lt;=0.69,"Umiarkowanie trudny",IF(E76&lt;=0.79,"Łatwy",IF(E76&lt;=0.89,"Łatwy","Bardzo łatwy")))))</f>
        <v>Umiarkowanie trudny</v>
      </c>
      <c r="H76" s="8" t="str">
        <f>IF(E76&lt;=0.19,"Bardzo niskim",IF(E76&lt;=0.49,"Niskim",IF(E76&lt;=0.69,"Niżej zadawalającym",IF(E76&lt;=0.79,"Zadawalającym",IF(E76&lt;=0.89,"Dobrym","Bardzo dobrym")))))</f>
        <v>Niżej zadawalającym</v>
      </c>
      <c r="I76" s="12" t="str">
        <f>IF($F76&lt;51,"1",IF($F76&lt;=56,"2",IF($F76&lt;=60,"3",IF($F76&lt;=63,"4",IF($F76&lt;=66,"5",IF($F76&lt;=70,"6",IF($F76&lt;=74,"7",IF($F76&lt;=79,"8","9"))))))))</f>
        <v>6</v>
      </c>
      <c r="J76" s="13" t="str">
        <f>IF($F76&lt;=51,"NAJNIŻSZY",IF($F76&lt;=56,"BARDZO NISKI",IF($F76&lt;=60,"NISKI",IF($F76&lt;=63,"NIŻEJ ŚREDNI",IF($F76&lt;=66,"ŚREDNI",IF($F76&lt;=70,"WYŻEJ ŚREDNI",IF($F76&lt;=74,"WYSOKI",IF($F76&lt;=79,"BARDZO WYSOKI","NAJWYŻSZY"))))))))</f>
        <v>WYŻEJ ŚREDNI</v>
      </c>
      <c r="L76" s="9">
        <f>AVERAGE(L3:L74)</f>
        <v>0.7606944444444443</v>
      </c>
      <c r="M76" s="9">
        <f>AVERAGE(M3:M74)</f>
        <v>76.06944444444444</v>
      </c>
      <c r="N76" s="7" t="str">
        <f>IF(L76&lt;=0.19,"Bardzo trudny",IF(L76&lt;=0.49,"Trudny",IF(L76&lt;=0.69,"Umiarkowanie trudny",IF(L76&lt;=0.79,"Łatwy",IF(L76&lt;=0.89,"Łatwy","Bardzo łatwy")))))</f>
        <v>Łatwy</v>
      </c>
      <c r="O76" s="8" t="str">
        <f>IF(L76&lt;=0.19,"Bardzo niskim",IF(L76&lt;=0.49,"Niskim",IF(L76&lt;=0.69,"Niżej zadawalającym",IF(L76&lt;=0.79,"Zadawalającym",IF(L76&lt;=0.89,"Dobrym","Bardzo dobrym")))))</f>
        <v>Zadawalającym</v>
      </c>
      <c r="Q76" s="9">
        <f>AVERAGE(Q3:Q74)</f>
        <v>0.6076388888888888</v>
      </c>
      <c r="R76" s="9">
        <f>AVERAGE(R3:R74)</f>
        <v>60.763888888888886</v>
      </c>
      <c r="S76" s="7" t="str">
        <f>IF(Q76&lt;=0.19,"Bardzo trudny",IF(Q76&lt;=0.49,"Trudny",IF(Q76&lt;=0.69,"Umiarkowanie trudny",IF(Q76&lt;=0.79,"Łatwy",IF(Q76&lt;=0.89,"Łatwy","Bardzo łatwy")))))</f>
        <v>Umiarkowanie trudny</v>
      </c>
      <c r="T76" s="8" t="str">
        <f>IF(Q76&lt;=0.19,"Bardzo niskim",IF(Q76&lt;=0.49,"Niskim",IF(Q76&lt;=0.69,"Niżej zadawalającym",IF(Q76&lt;=0.79,"Zadawalającym",IF(Q76&lt;=0.89,"Dobrym","Bardzo dobrym")))))</f>
        <v>Niżej zadawalającym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D13" sqref="D13"/>
    </sheetView>
  </sheetViews>
  <sheetFormatPr defaultColWidth="8.796875" defaultRowHeight="14.25"/>
  <cols>
    <col min="3" max="3" width="14.5" style="0" bestFit="1" customWidth="1"/>
  </cols>
  <sheetData>
    <row r="1" spans="2:3" ht="28.5">
      <c r="B1" s="11" t="s">
        <v>46</v>
      </c>
      <c r="C1" s="11" t="s">
        <v>47</v>
      </c>
    </row>
    <row r="2" spans="1:6" ht="14.25">
      <c r="A2" t="str">
        <f>'ANAL_UCZ JPOL_MAT'!B3</f>
        <v>A01</v>
      </c>
      <c r="B2" s="45" t="str">
        <f>'ANAL_UCZ JPOL_MAT'!I3</f>
        <v>2</v>
      </c>
      <c r="C2" s="45" t="str">
        <f>'ANAL_UCZ JPOL_MAT'!J3</f>
        <v>BARDZO NISKI</v>
      </c>
      <c r="E2" s="45">
        <v>1</v>
      </c>
      <c r="F2">
        <f>COUNTIF($B$2:$B$73,E2)</f>
        <v>1</v>
      </c>
    </row>
    <row r="3" spans="1:6" ht="14.25">
      <c r="A3" t="str">
        <f>'ANAL_UCZ JPOL_MAT'!B4</f>
        <v>A02</v>
      </c>
      <c r="B3" s="45" t="str">
        <f>'ANAL_UCZ JPOL_MAT'!I4</f>
        <v>9</v>
      </c>
      <c r="C3" s="45" t="str">
        <f>'ANAL_UCZ JPOL_MAT'!J4</f>
        <v>NAJWYŻSZY</v>
      </c>
      <c r="E3" s="45">
        <v>2</v>
      </c>
      <c r="F3">
        <f aca="true" t="shared" si="0" ref="F3:F10">COUNTIF($B$2:$B$73,E3)</f>
        <v>8</v>
      </c>
    </row>
    <row r="4" spans="1:6" ht="14.25">
      <c r="A4" t="str">
        <f>'ANAL_UCZ JPOL_MAT'!B5</f>
        <v>A03</v>
      </c>
      <c r="B4" s="45" t="str">
        <f>'ANAL_UCZ JPOL_MAT'!I5</f>
        <v>4</v>
      </c>
      <c r="C4" s="45" t="str">
        <f>'ANAL_UCZ JPOL_MAT'!J5</f>
        <v>NIŻEJ ŚREDNI</v>
      </c>
      <c r="E4" s="45">
        <v>3</v>
      </c>
      <c r="F4">
        <f t="shared" si="0"/>
        <v>6</v>
      </c>
    </row>
    <row r="5" spans="1:6" ht="14.25">
      <c r="A5" t="str">
        <f>'ANAL_UCZ JPOL_MAT'!B6</f>
        <v>A04</v>
      </c>
      <c r="B5" s="45" t="str">
        <f>'ANAL_UCZ JPOL_MAT'!I6</f>
        <v>8</v>
      </c>
      <c r="C5" s="45" t="str">
        <f>'ANAL_UCZ JPOL_MAT'!J6</f>
        <v>BARDZO WYSOKI</v>
      </c>
      <c r="E5" s="45">
        <v>4</v>
      </c>
      <c r="F5">
        <f t="shared" si="0"/>
        <v>15</v>
      </c>
    </row>
    <row r="6" spans="1:6" ht="14.25">
      <c r="A6" t="str">
        <f>'ANAL_UCZ JPOL_MAT'!B7</f>
        <v>A05</v>
      </c>
      <c r="B6" s="45" t="str">
        <f>'ANAL_UCZ JPOL_MAT'!I7</f>
        <v>9</v>
      </c>
      <c r="C6" s="45" t="str">
        <f>'ANAL_UCZ JPOL_MAT'!J7</f>
        <v>NAJWYŻSZY</v>
      </c>
      <c r="E6" s="45">
        <v>5</v>
      </c>
      <c r="F6">
        <f t="shared" si="0"/>
        <v>14</v>
      </c>
    </row>
    <row r="7" spans="1:6" ht="14.25">
      <c r="A7" t="str">
        <f>'ANAL_UCZ JPOL_MAT'!B8</f>
        <v>A06</v>
      </c>
      <c r="B7" s="45" t="str">
        <f>'ANAL_UCZ JPOL_MAT'!I8</f>
        <v>2</v>
      </c>
      <c r="C7" s="45" t="str">
        <f>'ANAL_UCZ JPOL_MAT'!J8</f>
        <v>NAJNIŻSZY</v>
      </c>
      <c r="E7" s="45">
        <v>6</v>
      </c>
      <c r="F7">
        <f t="shared" si="0"/>
        <v>6</v>
      </c>
    </row>
    <row r="8" spans="1:6" ht="14.25">
      <c r="A8" t="str">
        <f>'ANAL_UCZ JPOL_MAT'!B9</f>
        <v>A07</v>
      </c>
      <c r="B8" s="45" t="str">
        <f>'ANAL_UCZ JPOL_MAT'!I9</f>
        <v>7</v>
      </c>
      <c r="C8" s="45" t="str">
        <f>'ANAL_UCZ JPOL_MAT'!J9</f>
        <v>WYSOKI</v>
      </c>
      <c r="E8" s="45">
        <v>7</v>
      </c>
      <c r="F8">
        <f t="shared" si="0"/>
        <v>8</v>
      </c>
    </row>
    <row r="9" spans="1:6" ht="14.25">
      <c r="A9" t="str">
        <f>'ANAL_UCZ JPOL_MAT'!B10</f>
        <v>A08</v>
      </c>
      <c r="B9" s="45" t="str">
        <f>'ANAL_UCZ JPOL_MAT'!I10</f>
        <v>8</v>
      </c>
      <c r="C9" s="45" t="str">
        <f>'ANAL_UCZ JPOL_MAT'!J10</f>
        <v>BARDZO WYSOKI</v>
      </c>
      <c r="E9" s="45">
        <v>8</v>
      </c>
      <c r="F9">
        <f t="shared" si="0"/>
        <v>6</v>
      </c>
    </row>
    <row r="10" spans="1:6" ht="14.25">
      <c r="A10" t="str">
        <f>'ANAL_UCZ JPOL_MAT'!B11</f>
        <v>A09</v>
      </c>
      <c r="B10" s="45" t="str">
        <f>'ANAL_UCZ JPOL_MAT'!I11</f>
        <v>7</v>
      </c>
      <c r="C10" s="45" t="str">
        <f>'ANAL_UCZ JPOL_MAT'!J11</f>
        <v>WYSOKI</v>
      </c>
      <c r="E10" s="45">
        <v>9</v>
      </c>
      <c r="F10">
        <f t="shared" si="0"/>
        <v>8</v>
      </c>
    </row>
    <row r="11" spans="1:6" ht="14.25">
      <c r="A11" t="str">
        <f>'ANAL_UCZ JPOL_MAT'!B12</f>
        <v>A10</v>
      </c>
      <c r="B11" s="45" t="str">
        <f>'ANAL_UCZ JPOL_MAT'!I12</f>
        <v>7</v>
      </c>
      <c r="C11" s="45" t="str">
        <f>'ANAL_UCZ JPOL_MAT'!J12</f>
        <v>WYSOKI</v>
      </c>
      <c r="F11">
        <f>SUM(F2:F10)</f>
        <v>72</v>
      </c>
    </row>
    <row r="12" spans="1:3" ht="14.25">
      <c r="A12" t="str">
        <f>'ANAL_UCZ JPOL_MAT'!B13</f>
        <v>A11</v>
      </c>
      <c r="B12" s="45" t="str">
        <f>'ANAL_UCZ JPOL_MAT'!I13</f>
        <v>4</v>
      </c>
      <c r="C12" s="45" t="str">
        <f>'ANAL_UCZ JPOL_MAT'!J13</f>
        <v>NIŻEJ ŚREDNI</v>
      </c>
    </row>
    <row r="13" spans="1:3" ht="14.25">
      <c r="A13" t="str">
        <f>'ANAL_UCZ JPOL_MAT'!B14</f>
        <v>A12</v>
      </c>
      <c r="B13" s="45" t="str">
        <f>'ANAL_UCZ JPOL_MAT'!I14</f>
        <v>7</v>
      </c>
      <c r="C13" s="45" t="str">
        <f>'ANAL_UCZ JPOL_MAT'!J14</f>
        <v>WYSOKI</v>
      </c>
    </row>
    <row r="14" spans="1:3" ht="14.25">
      <c r="A14" t="str">
        <f>'ANAL_UCZ JPOL_MAT'!B15</f>
        <v>A13</v>
      </c>
      <c r="B14" s="45" t="str">
        <f>'ANAL_UCZ JPOL_MAT'!I15</f>
        <v>5</v>
      </c>
      <c r="C14" s="45" t="str">
        <f>'ANAL_UCZ JPOL_MAT'!J15</f>
        <v>ŚREDNI</v>
      </c>
    </row>
    <row r="15" spans="1:3" ht="14.25">
      <c r="A15" t="str">
        <f>'ANAL_UCZ JPOL_MAT'!B16</f>
        <v>A14</v>
      </c>
      <c r="B15" s="45" t="str">
        <f>'ANAL_UCZ JPOL_MAT'!I16</f>
        <v>4</v>
      </c>
      <c r="C15" s="45" t="str">
        <f>'ANAL_UCZ JPOL_MAT'!J16</f>
        <v>NIŻEJ ŚREDNI</v>
      </c>
    </row>
    <row r="16" spans="1:3" ht="14.25">
      <c r="A16" t="str">
        <f>'ANAL_UCZ JPOL_MAT'!B17</f>
        <v>A15</v>
      </c>
      <c r="B16" s="45" t="str">
        <f>'ANAL_UCZ JPOL_MAT'!I17</f>
        <v>8</v>
      </c>
      <c r="C16" s="45" t="str">
        <f>'ANAL_UCZ JPOL_MAT'!J17</f>
        <v>BARDZO WYSOKI</v>
      </c>
    </row>
    <row r="17" spans="1:3" ht="14.25">
      <c r="A17" t="str">
        <f>'ANAL_UCZ JPOL_MAT'!B18</f>
        <v>A16</v>
      </c>
      <c r="B17" s="45" t="str">
        <f>'ANAL_UCZ JPOL_MAT'!I18</f>
        <v>6</v>
      </c>
      <c r="C17" s="45" t="str">
        <f>'ANAL_UCZ JPOL_MAT'!J18</f>
        <v>WYŻEJ ŚREDNI</v>
      </c>
    </row>
    <row r="18" spans="1:3" ht="14.25">
      <c r="A18" t="str">
        <f>'ANAL_UCZ JPOL_MAT'!B19</f>
        <v>A17</v>
      </c>
      <c r="B18" s="45" t="str">
        <f>'ANAL_UCZ JPOL_MAT'!I19</f>
        <v>3</v>
      </c>
      <c r="C18" s="45" t="str">
        <f>'ANAL_UCZ JPOL_MAT'!J19</f>
        <v>NISKI</v>
      </c>
    </row>
    <row r="19" spans="1:3" ht="14.25">
      <c r="A19" t="str">
        <f>'ANAL_UCZ JPOL_MAT'!B20</f>
        <v>A18</v>
      </c>
      <c r="B19" s="45" t="str">
        <f>'ANAL_UCZ JPOL_MAT'!I20</f>
        <v>5</v>
      </c>
      <c r="C19" s="45" t="str">
        <f>'ANAL_UCZ JPOL_MAT'!J20</f>
        <v>ŚREDNI</v>
      </c>
    </row>
    <row r="20" spans="1:3" ht="14.25">
      <c r="A20" t="str">
        <f>'ANAL_UCZ JPOL_MAT'!B21</f>
        <v>A19</v>
      </c>
      <c r="B20" s="45" t="str">
        <f>'ANAL_UCZ JPOL_MAT'!I21</f>
        <v>7</v>
      </c>
      <c r="C20" s="45" t="str">
        <f>'ANAL_UCZ JPOL_MAT'!J21</f>
        <v>WYSOKI</v>
      </c>
    </row>
    <row r="21" spans="1:3" ht="14.25">
      <c r="A21" t="str">
        <f>'ANAL_UCZ JPOL_MAT'!B22</f>
        <v>A20</v>
      </c>
      <c r="B21" s="45" t="str">
        <f>'ANAL_UCZ JPOL_MAT'!I22</f>
        <v>4</v>
      </c>
      <c r="C21" s="45" t="str">
        <f>'ANAL_UCZ JPOL_MAT'!J22</f>
        <v>NIŻEJ ŚREDNI</v>
      </c>
    </row>
    <row r="22" spans="1:3" ht="14.25">
      <c r="A22" t="str">
        <f>'ANAL_UCZ JPOL_MAT'!B23</f>
        <v>A21</v>
      </c>
      <c r="B22" s="45" t="str">
        <f>'ANAL_UCZ JPOL_MAT'!I23</f>
        <v>5</v>
      </c>
      <c r="C22" s="45" t="str">
        <f>'ANAL_UCZ JPOL_MAT'!J23</f>
        <v>ŚREDNI</v>
      </c>
    </row>
    <row r="23" spans="1:3" ht="14.25">
      <c r="A23" t="str">
        <f>'ANAL_UCZ JPOL_MAT'!B24</f>
        <v>A22</v>
      </c>
      <c r="B23" s="45" t="str">
        <f>'ANAL_UCZ JPOL_MAT'!I24</f>
        <v>6</v>
      </c>
      <c r="C23" s="45" t="str">
        <f>'ANAL_UCZ JPOL_MAT'!J24</f>
        <v>WYŻEJ ŚREDNI</v>
      </c>
    </row>
    <row r="24" spans="1:3" ht="14.25">
      <c r="A24" t="str">
        <f>'ANAL_UCZ JPOL_MAT'!B25</f>
        <v>A23</v>
      </c>
      <c r="B24" s="45" t="str">
        <f>'ANAL_UCZ JPOL_MAT'!I25</f>
        <v>5</v>
      </c>
      <c r="C24" s="45" t="str">
        <f>'ANAL_UCZ JPOL_MAT'!J25</f>
        <v>ŚREDNI</v>
      </c>
    </row>
    <row r="25" spans="1:3" ht="14.25">
      <c r="A25" t="str">
        <f>'ANAL_UCZ JPOL_MAT'!B26</f>
        <v>A24</v>
      </c>
      <c r="B25" s="45" t="str">
        <f>'ANAL_UCZ JPOL_MAT'!I26</f>
        <v>4</v>
      </c>
      <c r="C25" s="45" t="str">
        <f>'ANAL_UCZ JPOL_MAT'!J26</f>
        <v>NIŻEJ ŚREDNI</v>
      </c>
    </row>
    <row r="26" spans="1:3" ht="14.25">
      <c r="A26" t="str">
        <f>'ANAL_UCZ JPOL_MAT'!B27</f>
        <v>A26</v>
      </c>
      <c r="B26" s="45" t="str">
        <f>'ANAL_UCZ JPOL_MAT'!I27</f>
        <v>6</v>
      </c>
      <c r="C26" s="45" t="str">
        <f>'ANAL_UCZ JPOL_MAT'!J27</f>
        <v>WYŻEJ ŚREDNI</v>
      </c>
    </row>
    <row r="27" spans="1:3" ht="14.25">
      <c r="A27" t="str">
        <f>'ANAL_UCZ JPOL_MAT'!B28</f>
        <v>B01</v>
      </c>
      <c r="B27" s="45" t="str">
        <f>'ANAL_UCZ JPOL_MAT'!I28</f>
        <v>9</v>
      </c>
      <c r="C27" s="45" t="str">
        <f>'ANAL_UCZ JPOL_MAT'!J28</f>
        <v>NAJWYŻSZY</v>
      </c>
    </row>
    <row r="28" spans="1:3" ht="14.25">
      <c r="A28" t="str">
        <f>'ANAL_UCZ JPOL_MAT'!B29</f>
        <v>B02</v>
      </c>
      <c r="B28" s="45" t="str">
        <f>'ANAL_UCZ JPOL_MAT'!I29</f>
        <v>3</v>
      </c>
      <c r="C28" s="45" t="str">
        <f>'ANAL_UCZ JPOL_MAT'!J29</f>
        <v>NISKI</v>
      </c>
    </row>
    <row r="29" spans="1:3" ht="14.25">
      <c r="A29" t="str">
        <f>'ANAL_UCZ JPOL_MAT'!B30</f>
        <v>B03</v>
      </c>
      <c r="B29" s="45" t="str">
        <f>'ANAL_UCZ JPOL_MAT'!I30</f>
        <v>9</v>
      </c>
      <c r="C29" s="45" t="str">
        <f>'ANAL_UCZ JPOL_MAT'!J30</f>
        <v>NAJWYŻSZY</v>
      </c>
    </row>
    <row r="30" spans="1:3" ht="14.25">
      <c r="A30" t="str">
        <f>'ANAL_UCZ JPOL_MAT'!B31</f>
        <v>B04</v>
      </c>
      <c r="B30" s="45" t="str">
        <f>'ANAL_UCZ JPOL_MAT'!I31</f>
        <v>4</v>
      </c>
      <c r="C30" s="45" t="str">
        <f>'ANAL_UCZ JPOL_MAT'!J31</f>
        <v>NIŻEJ ŚREDNI</v>
      </c>
    </row>
    <row r="31" spans="1:3" ht="14.25">
      <c r="A31" t="str">
        <f>'ANAL_UCZ JPOL_MAT'!B32</f>
        <v>B06</v>
      </c>
      <c r="B31" s="45" t="str">
        <f>'ANAL_UCZ JPOL_MAT'!I32</f>
        <v>4</v>
      </c>
      <c r="C31" s="45" t="str">
        <f>'ANAL_UCZ JPOL_MAT'!J32</f>
        <v>NIŻEJ ŚREDNI</v>
      </c>
    </row>
    <row r="32" spans="1:3" ht="14.25">
      <c r="A32" t="str">
        <f>'ANAL_UCZ JPOL_MAT'!B33</f>
        <v>B07</v>
      </c>
      <c r="B32" s="45" t="str">
        <f>'ANAL_UCZ JPOL_MAT'!I33</f>
        <v>8</v>
      </c>
      <c r="C32" s="45" t="str">
        <f>'ANAL_UCZ JPOL_MAT'!J33</f>
        <v>BARDZO WYSOKI</v>
      </c>
    </row>
    <row r="33" spans="1:3" ht="14.25">
      <c r="A33" t="str">
        <f>'ANAL_UCZ JPOL_MAT'!B34</f>
        <v>B08</v>
      </c>
      <c r="B33" s="45" t="str">
        <f>'ANAL_UCZ JPOL_MAT'!I34</f>
        <v>5</v>
      </c>
      <c r="C33" s="45" t="str">
        <f>'ANAL_UCZ JPOL_MAT'!J34</f>
        <v>ŚREDNI</v>
      </c>
    </row>
    <row r="34" spans="1:3" ht="14.25">
      <c r="A34" t="str">
        <f>'ANAL_UCZ JPOL_MAT'!B35</f>
        <v>B09</v>
      </c>
      <c r="B34" s="45" t="str">
        <f>'ANAL_UCZ JPOL_MAT'!I35</f>
        <v>5</v>
      </c>
      <c r="C34" s="45" t="str">
        <f>'ANAL_UCZ JPOL_MAT'!J35</f>
        <v>ŚREDNI</v>
      </c>
    </row>
    <row r="35" spans="1:3" ht="14.25">
      <c r="A35" t="str">
        <f>'ANAL_UCZ JPOL_MAT'!B36</f>
        <v>B10</v>
      </c>
      <c r="B35" s="45" t="str">
        <f>'ANAL_UCZ JPOL_MAT'!I36</f>
        <v>6</v>
      </c>
      <c r="C35" s="45" t="str">
        <f>'ANAL_UCZ JPOL_MAT'!J36</f>
        <v>WYŻEJ ŚREDNI</v>
      </c>
    </row>
    <row r="36" spans="1:3" ht="14.25">
      <c r="A36" t="str">
        <f>'ANAL_UCZ JPOL_MAT'!B37</f>
        <v>B11</v>
      </c>
      <c r="B36" s="45" t="str">
        <f>'ANAL_UCZ JPOL_MAT'!I37</f>
        <v>6</v>
      </c>
      <c r="C36" s="45" t="str">
        <f>'ANAL_UCZ JPOL_MAT'!J37</f>
        <v>WYŻEJ ŚREDNI</v>
      </c>
    </row>
    <row r="37" spans="1:3" ht="14.25">
      <c r="A37" t="str">
        <f>'ANAL_UCZ JPOL_MAT'!B38</f>
        <v>B12</v>
      </c>
      <c r="B37" s="45" t="str">
        <f>'ANAL_UCZ JPOL_MAT'!I38</f>
        <v>5</v>
      </c>
      <c r="C37" s="45" t="str">
        <f>'ANAL_UCZ JPOL_MAT'!J38</f>
        <v>ŚREDNI</v>
      </c>
    </row>
    <row r="38" spans="1:3" ht="14.25">
      <c r="A38" t="str">
        <f>'ANAL_UCZ JPOL_MAT'!B39</f>
        <v>B13</v>
      </c>
      <c r="B38" s="45" t="str">
        <f>'ANAL_UCZ JPOL_MAT'!I39</f>
        <v>5</v>
      </c>
      <c r="C38" s="45" t="str">
        <f>'ANAL_UCZ JPOL_MAT'!J39</f>
        <v>ŚREDNI</v>
      </c>
    </row>
    <row r="39" spans="1:3" ht="14.25">
      <c r="A39" t="str">
        <f>'ANAL_UCZ JPOL_MAT'!B40</f>
        <v>B15</v>
      </c>
      <c r="B39" s="45" t="str">
        <f>'ANAL_UCZ JPOL_MAT'!I40</f>
        <v>2</v>
      </c>
      <c r="C39" s="45" t="str">
        <f>'ANAL_UCZ JPOL_MAT'!J40</f>
        <v>BARDZO NISKI</v>
      </c>
    </row>
    <row r="40" spans="1:3" ht="14.25">
      <c r="A40" t="str">
        <f>'ANAL_UCZ JPOL_MAT'!B41</f>
        <v>B16</v>
      </c>
      <c r="B40" s="45" t="str">
        <f>'ANAL_UCZ JPOL_MAT'!I41</f>
        <v>4</v>
      </c>
      <c r="C40" s="45" t="str">
        <f>'ANAL_UCZ JPOL_MAT'!J41</f>
        <v>NIŻEJ ŚREDNI</v>
      </c>
    </row>
    <row r="41" spans="1:3" ht="14.25">
      <c r="A41" t="str">
        <f>'ANAL_UCZ JPOL_MAT'!B42</f>
        <v>B17</v>
      </c>
      <c r="B41" s="45" t="str">
        <f>'ANAL_UCZ JPOL_MAT'!I42</f>
        <v>2</v>
      </c>
      <c r="C41" s="45" t="str">
        <f>'ANAL_UCZ JPOL_MAT'!J42</f>
        <v>BARDZO NISKI</v>
      </c>
    </row>
    <row r="42" spans="1:3" ht="14.25">
      <c r="A42" t="str">
        <f>'ANAL_UCZ JPOL_MAT'!B43</f>
        <v>B18</v>
      </c>
      <c r="B42" s="45" t="str">
        <f>'ANAL_UCZ JPOL_MAT'!I43</f>
        <v>2</v>
      </c>
      <c r="C42" s="45" t="str">
        <f>'ANAL_UCZ JPOL_MAT'!J43</f>
        <v>BARDZO NISKI</v>
      </c>
    </row>
    <row r="43" spans="1:3" ht="14.25">
      <c r="A43" t="str">
        <f>'ANAL_UCZ JPOL_MAT'!B44</f>
        <v>B19</v>
      </c>
      <c r="B43" s="45" t="str">
        <f>'ANAL_UCZ JPOL_MAT'!I44</f>
        <v>5</v>
      </c>
      <c r="C43" s="45" t="str">
        <f>'ANAL_UCZ JPOL_MAT'!J44</f>
        <v>ŚREDNI</v>
      </c>
    </row>
    <row r="44" spans="1:3" ht="14.25">
      <c r="A44" t="str">
        <f>'ANAL_UCZ JPOL_MAT'!B45</f>
        <v>B20</v>
      </c>
      <c r="B44" s="45" t="str">
        <f>'ANAL_UCZ JPOL_MAT'!I45</f>
        <v>3</v>
      </c>
      <c r="C44" s="45" t="str">
        <f>'ANAL_UCZ JPOL_MAT'!J45</f>
        <v>NISKI</v>
      </c>
    </row>
    <row r="45" spans="1:3" ht="14.25">
      <c r="A45" t="str">
        <f>'ANAL_UCZ JPOL_MAT'!B46</f>
        <v>B21</v>
      </c>
      <c r="B45" s="45" t="str">
        <f>'ANAL_UCZ JPOL_MAT'!I46</f>
        <v>4</v>
      </c>
      <c r="C45" s="45" t="str">
        <f>'ANAL_UCZ JPOL_MAT'!J46</f>
        <v>NIŻEJ ŚREDNI</v>
      </c>
    </row>
    <row r="46" spans="1:3" ht="14.25">
      <c r="A46" t="str">
        <f>'ANAL_UCZ JPOL_MAT'!B47</f>
        <v>B22</v>
      </c>
      <c r="B46" s="45" t="str">
        <f>'ANAL_UCZ JPOL_MAT'!I47</f>
        <v>4</v>
      </c>
      <c r="C46" s="45" t="str">
        <f>'ANAL_UCZ JPOL_MAT'!J47</f>
        <v>NIŻEJ ŚREDNI</v>
      </c>
    </row>
    <row r="47" spans="1:3" ht="14.25">
      <c r="A47" t="str">
        <f>'ANAL_UCZ JPOL_MAT'!B48</f>
        <v>B23</v>
      </c>
      <c r="B47" s="45" t="str">
        <f>'ANAL_UCZ JPOL_MAT'!I48</f>
        <v>3</v>
      </c>
      <c r="C47" s="45" t="str">
        <f>'ANAL_UCZ JPOL_MAT'!J48</f>
        <v>NISKI</v>
      </c>
    </row>
    <row r="48" spans="1:3" ht="14.25">
      <c r="A48" t="str">
        <f>'ANAL_UCZ JPOL_MAT'!B49</f>
        <v>B24</v>
      </c>
      <c r="B48" s="45" t="str">
        <f>'ANAL_UCZ JPOL_MAT'!I49</f>
        <v>5</v>
      </c>
      <c r="C48" s="45" t="str">
        <f>'ANAL_UCZ JPOL_MAT'!J49</f>
        <v>ŚREDNI</v>
      </c>
    </row>
    <row r="49" spans="1:3" ht="14.25">
      <c r="A49" t="str">
        <f>'ANAL_UCZ JPOL_MAT'!B50</f>
        <v>C01</v>
      </c>
      <c r="B49" s="45" t="str">
        <f>'ANAL_UCZ JPOL_MAT'!I50</f>
        <v>4</v>
      </c>
      <c r="C49" s="45" t="str">
        <f>'ANAL_UCZ JPOL_MAT'!J50</f>
        <v>NIŻEJ ŚREDNI</v>
      </c>
    </row>
    <row r="50" spans="1:3" ht="14.25">
      <c r="A50" t="str">
        <f>'ANAL_UCZ JPOL_MAT'!B51</f>
        <v>C02</v>
      </c>
      <c r="B50" s="45" t="str">
        <f>'ANAL_UCZ JPOL_MAT'!I51</f>
        <v>8</v>
      </c>
      <c r="C50" s="45" t="str">
        <f>'ANAL_UCZ JPOL_MAT'!J51</f>
        <v>BARDZO WYSOKI</v>
      </c>
    </row>
    <row r="51" spans="1:3" ht="14.25">
      <c r="A51" t="str">
        <f>'ANAL_UCZ JPOL_MAT'!B52</f>
        <v>C03</v>
      </c>
      <c r="B51" s="45" t="str">
        <f>'ANAL_UCZ JPOL_MAT'!I52</f>
        <v>6</v>
      </c>
      <c r="C51" s="45" t="str">
        <f>'ANAL_UCZ JPOL_MAT'!J52</f>
        <v>WYŻEJ ŚREDNI</v>
      </c>
    </row>
    <row r="52" spans="1:3" ht="14.25">
      <c r="A52" t="str">
        <f>'ANAL_UCZ JPOL_MAT'!B53</f>
        <v>C05</v>
      </c>
      <c r="B52" s="45" t="str">
        <f>'ANAL_UCZ JPOL_MAT'!I53</f>
        <v>4</v>
      </c>
      <c r="C52" s="45" t="str">
        <f>'ANAL_UCZ JPOL_MAT'!J53</f>
        <v>NIŻEJ ŚREDNI</v>
      </c>
    </row>
    <row r="53" spans="1:3" ht="14.25">
      <c r="A53" t="str">
        <f>'ANAL_UCZ JPOL_MAT'!B54</f>
        <v>C06</v>
      </c>
      <c r="B53" s="45" t="str">
        <f>'ANAL_UCZ JPOL_MAT'!I54</f>
        <v>3</v>
      </c>
      <c r="C53" s="45" t="str">
        <f>'ANAL_UCZ JPOL_MAT'!J54</f>
        <v>NISKI</v>
      </c>
    </row>
    <row r="54" spans="1:3" ht="14.25">
      <c r="A54" t="str">
        <f>'ANAL_UCZ JPOL_MAT'!B55</f>
        <v>C07</v>
      </c>
      <c r="B54" s="45" t="str">
        <f>'ANAL_UCZ JPOL_MAT'!I55</f>
        <v>7</v>
      </c>
      <c r="C54" s="45" t="str">
        <f>'ANAL_UCZ JPOL_MAT'!J55</f>
        <v>WYSOKI</v>
      </c>
    </row>
    <row r="55" spans="1:3" ht="14.25">
      <c r="A55" t="str">
        <f>'ANAL_UCZ JPOL_MAT'!B56</f>
        <v>C08</v>
      </c>
      <c r="B55" s="45" t="str">
        <f>'ANAL_UCZ JPOL_MAT'!I56</f>
        <v>5</v>
      </c>
      <c r="C55" s="45" t="str">
        <f>'ANAL_UCZ JPOL_MAT'!J56</f>
        <v>ŚREDNI</v>
      </c>
    </row>
    <row r="56" spans="1:3" ht="14.25">
      <c r="A56" t="str">
        <f>'ANAL_UCZ JPOL_MAT'!B57</f>
        <v>C09</v>
      </c>
      <c r="B56" s="45" t="str">
        <f>'ANAL_UCZ JPOL_MAT'!I57</f>
        <v>2</v>
      </c>
      <c r="C56" s="45" t="str">
        <f>'ANAL_UCZ JPOL_MAT'!J57</f>
        <v>BARDZO NISKI</v>
      </c>
    </row>
    <row r="57" spans="1:3" ht="14.25">
      <c r="A57" t="str">
        <f>'ANAL_UCZ JPOL_MAT'!B58</f>
        <v>C10</v>
      </c>
      <c r="B57" s="45" t="str">
        <f>'ANAL_UCZ JPOL_MAT'!I58</f>
        <v>9</v>
      </c>
      <c r="C57" s="45" t="str">
        <f>'ANAL_UCZ JPOL_MAT'!J58</f>
        <v>NAJWYŻSZY</v>
      </c>
    </row>
    <row r="58" spans="1:3" ht="14.25">
      <c r="A58" t="str">
        <f>'ANAL_UCZ JPOL_MAT'!B59</f>
        <v>C12</v>
      </c>
      <c r="B58" s="45" t="str">
        <f>'ANAL_UCZ JPOL_MAT'!I59</f>
        <v>7</v>
      </c>
      <c r="C58" s="45" t="str">
        <f>'ANAL_UCZ JPOL_MAT'!J59</f>
        <v>WYSOKI</v>
      </c>
    </row>
    <row r="59" spans="1:3" ht="14.25">
      <c r="A59" t="str">
        <f>'ANAL_UCZ JPOL_MAT'!B60</f>
        <v>C13</v>
      </c>
      <c r="B59" s="45" t="str">
        <f>'ANAL_UCZ JPOL_MAT'!I60</f>
        <v>3</v>
      </c>
      <c r="C59" s="45" t="str">
        <f>'ANAL_UCZ JPOL_MAT'!J60</f>
        <v>NISKI</v>
      </c>
    </row>
    <row r="60" spans="1:3" ht="14.25">
      <c r="A60" t="str">
        <f>'ANAL_UCZ JPOL_MAT'!B61</f>
        <v>C14</v>
      </c>
      <c r="B60" s="45" t="str">
        <f>'ANAL_UCZ JPOL_MAT'!I61</f>
        <v>7</v>
      </c>
      <c r="C60" s="45" t="str">
        <f>'ANAL_UCZ JPOL_MAT'!J61</f>
        <v>WYSOKI</v>
      </c>
    </row>
    <row r="61" spans="1:3" ht="14.25">
      <c r="A61" t="str">
        <f>'ANAL_UCZ JPOL_MAT'!B62</f>
        <v>C15</v>
      </c>
      <c r="B61" s="45" t="str">
        <f>'ANAL_UCZ JPOL_MAT'!I62</f>
        <v>9</v>
      </c>
      <c r="C61" s="45" t="str">
        <f>'ANAL_UCZ JPOL_MAT'!J62</f>
        <v>NAJWYŻSZY</v>
      </c>
    </row>
    <row r="62" spans="1:3" ht="14.25">
      <c r="A62" t="str">
        <f>'ANAL_UCZ JPOL_MAT'!B63</f>
        <v>C16</v>
      </c>
      <c r="B62" s="45" t="str">
        <f>'ANAL_UCZ JPOL_MAT'!I63</f>
        <v>8</v>
      </c>
      <c r="C62" s="45" t="str">
        <f>'ANAL_UCZ JPOL_MAT'!J63</f>
        <v>BARDZO WYSOKI</v>
      </c>
    </row>
    <row r="63" spans="1:3" ht="14.25">
      <c r="A63" t="str">
        <f>'ANAL_UCZ JPOL_MAT'!B64</f>
        <v>C17</v>
      </c>
      <c r="B63" s="45" t="str">
        <f>'ANAL_UCZ JPOL_MAT'!I64</f>
        <v>9</v>
      </c>
      <c r="C63" s="45" t="str">
        <f>'ANAL_UCZ JPOL_MAT'!J64</f>
        <v>NAJWYŻSZY</v>
      </c>
    </row>
    <row r="64" spans="1:3" ht="14.25">
      <c r="A64" t="str">
        <f>'ANAL_UCZ JPOL_MAT'!B65</f>
        <v>C18</v>
      </c>
      <c r="B64" s="45" t="str">
        <f>'ANAL_UCZ JPOL_MAT'!I65</f>
        <v>5</v>
      </c>
      <c r="C64" s="45" t="str">
        <f>'ANAL_UCZ JPOL_MAT'!J65</f>
        <v>ŚREDNI</v>
      </c>
    </row>
    <row r="65" spans="1:3" ht="14.25">
      <c r="A65" t="str">
        <f>'ANAL_UCZ JPOL_MAT'!B66</f>
        <v>C19</v>
      </c>
      <c r="B65" s="45" t="str">
        <f>'ANAL_UCZ JPOL_MAT'!I66</f>
        <v>5</v>
      </c>
      <c r="C65" s="45" t="str">
        <f>'ANAL_UCZ JPOL_MAT'!J66</f>
        <v>ŚREDNI</v>
      </c>
    </row>
    <row r="66" spans="1:3" ht="14.25">
      <c r="A66" t="str">
        <f>'ANAL_UCZ JPOL_MAT'!B67</f>
        <v>C20</v>
      </c>
      <c r="B66" s="45" t="str">
        <f>'ANAL_UCZ JPOL_MAT'!I67</f>
        <v>2</v>
      </c>
      <c r="C66" s="45" t="str">
        <f>'ANAL_UCZ JPOL_MAT'!J67</f>
        <v>BARDZO NISKI</v>
      </c>
    </row>
    <row r="67" spans="1:3" ht="14.25">
      <c r="A67" t="str">
        <f>'ANAL_UCZ JPOL_MAT'!B68</f>
        <v>C21</v>
      </c>
      <c r="B67" s="45" t="str">
        <f>'ANAL_UCZ JPOL_MAT'!I68</f>
        <v>1</v>
      </c>
      <c r="C67" s="45" t="str">
        <f>'ANAL_UCZ JPOL_MAT'!J68</f>
        <v>NAJNIŻSZY</v>
      </c>
    </row>
    <row r="68" spans="1:3" ht="14.25">
      <c r="A68" t="str">
        <f>'ANAL_UCZ JPOL_MAT'!B69</f>
        <v>C23</v>
      </c>
      <c r="B68" s="45" t="str">
        <f>'ANAL_UCZ JPOL_MAT'!I69</f>
        <v>2</v>
      </c>
      <c r="C68" s="45" t="str">
        <f>'ANAL_UCZ JPOL_MAT'!J69</f>
        <v>BARDZO NISKI</v>
      </c>
    </row>
    <row r="69" spans="1:3" ht="14.25">
      <c r="A69" t="str">
        <f>'ANAL_UCZ JPOL_MAT'!B70</f>
        <v>C24</v>
      </c>
      <c r="B69" s="45" t="str">
        <f>'ANAL_UCZ JPOL_MAT'!I70</f>
        <v>4</v>
      </c>
      <c r="C69" s="45" t="str">
        <f>'ANAL_UCZ JPOL_MAT'!J70</f>
        <v>NIŻEJ ŚREDNI</v>
      </c>
    </row>
    <row r="70" spans="1:3" ht="14.25">
      <c r="A70" t="str">
        <f>'ANAL_UCZ JPOL_MAT'!B71</f>
        <v>C25</v>
      </c>
      <c r="B70" s="45" t="str">
        <f>'ANAL_UCZ JPOL_MAT'!I71</f>
        <v>4</v>
      </c>
      <c r="C70" s="45" t="str">
        <f>'ANAL_UCZ JPOL_MAT'!J71</f>
        <v>NIŻEJ ŚREDNI</v>
      </c>
    </row>
    <row r="71" spans="1:3" ht="14.25">
      <c r="A71" t="str">
        <f>'ANAL_UCZ JPOL_MAT'!B72</f>
        <v>C26</v>
      </c>
      <c r="B71" s="45" t="str">
        <f>'ANAL_UCZ JPOL_MAT'!I72</f>
        <v>4</v>
      </c>
      <c r="C71" s="45" t="str">
        <f>'ANAL_UCZ JPOL_MAT'!J72</f>
        <v>NIŻEJ ŚREDNI</v>
      </c>
    </row>
    <row r="72" spans="1:3" ht="14.25">
      <c r="A72" t="str">
        <f>'ANAL_UCZ JPOL_MAT'!B73</f>
        <v>C27</v>
      </c>
      <c r="B72" s="45" t="str">
        <f>'ANAL_UCZ JPOL_MAT'!I73</f>
        <v>9</v>
      </c>
      <c r="C72" s="45" t="str">
        <f>'ANAL_UCZ JPOL_MAT'!J73</f>
        <v>NAJWYŻSZY</v>
      </c>
    </row>
    <row r="73" spans="1:3" ht="14.25">
      <c r="A73" t="str">
        <f>'ANAL_UCZ JPOL_MAT'!B74</f>
        <v>C28</v>
      </c>
      <c r="B73" s="45" t="str">
        <f>'ANAL_UCZ JPOL_MAT'!I74</f>
        <v>5</v>
      </c>
      <c r="C73" s="45" t="str">
        <f>'ANAL_UCZ JPOL_MAT'!J74</f>
        <v>ŚREDNI</v>
      </c>
    </row>
    <row r="74" spans="2:3" ht="14.25">
      <c r="B74" s="45"/>
      <c r="C74" s="45"/>
    </row>
    <row r="75" spans="2:3" ht="14.25">
      <c r="B75" s="45" t="str">
        <f>'ANAL_UCZ JPOL_MAT'!I76</f>
        <v>6</v>
      </c>
      <c r="C75" s="45" t="str">
        <f>'ANAL_UCZ JPOL_MAT'!J76</f>
        <v>WYŻEJ ŚREDNI</v>
      </c>
    </row>
    <row r="76" spans="2:3" ht="14.25">
      <c r="B76" s="45"/>
      <c r="C76" s="4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8" width="9" style="45" customWidth="1"/>
    <col min="10" max="13" width="9" style="45" customWidth="1"/>
  </cols>
  <sheetData>
    <row r="1" spans="2:13" ht="14.25">
      <c r="B1" s="45" t="s">
        <v>131</v>
      </c>
      <c r="C1" s="45" t="s">
        <v>133</v>
      </c>
      <c r="D1" s="45" t="s">
        <v>68</v>
      </c>
      <c r="F1" s="47" t="s">
        <v>131</v>
      </c>
      <c r="G1" s="47" t="s">
        <v>133</v>
      </c>
      <c r="H1" s="47" t="s">
        <v>68</v>
      </c>
      <c r="K1" s="45" t="s">
        <v>131</v>
      </c>
      <c r="L1" s="45" t="s">
        <v>133</v>
      </c>
      <c r="M1" s="45" t="s">
        <v>68</v>
      </c>
    </row>
    <row r="2" spans="1:13" ht="14.25">
      <c r="A2" s="45" t="str">
        <f>'ANAL_UCZ JPOL_MAT'!B3</f>
        <v>A01</v>
      </c>
      <c r="B2" s="46">
        <f>'ANAL_UCZ JPOL_MAT'!D3</f>
        <v>15.17</v>
      </c>
      <c r="C2" s="46">
        <f>'ANAL_UCZ JPOL_MAT'!K3</f>
        <v>10.08</v>
      </c>
      <c r="D2" s="46">
        <f>'ANAL_UCZ JPOL_MAT'!P3</f>
        <v>5</v>
      </c>
      <c r="E2" s="46"/>
      <c r="F2" s="47">
        <v>15</v>
      </c>
      <c r="G2" s="47">
        <v>10</v>
      </c>
      <c r="H2" s="47">
        <v>5</v>
      </c>
      <c r="J2" s="45">
        <v>1</v>
      </c>
      <c r="K2" s="45">
        <f>COUNTIF(F$2:F$73,$J2)</f>
        <v>0</v>
      </c>
      <c r="L2" s="45">
        <f>COUNTIF(G$2:G$73,$J2)</f>
        <v>0</v>
      </c>
      <c r="M2" s="45">
        <f>COUNTIF(H$2:H$73,$J2)</f>
        <v>0</v>
      </c>
    </row>
    <row r="3" spans="1:13" ht="14.25">
      <c r="A3" s="45" t="str">
        <f>'ANAL_UCZ JPOL_MAT'!B4</f>
        <v>A02</v>
      </c>
      <c r="B3" s="46">
        <f>'ANAL_UCZ JPOL_MAT'!D4</f>
        <v>41</v>
      </c>
      <c r="C3" s="46">
        <f>'ANAL_UCZ JPOL_MAT'!K4</f>
        <v>21</v>
      </c>
      <c r="D3" s="46">
        <f>'ANAL_UCZ JPOL_MAT'!P4</f>
        <v>20</v>
      </c>
      <c r="E3" s="46"/>
      <c r="F3" s="47">
        <v>41</v>
      </c>
      <c r="G3" s="47">
        <v>21</v>
      </c>
      <c r="H3" s="47">
        <v>20</v>
      </c>
      <c r="J3" s="45">
        <v>2</v>
      </c>
      <c r="K3" s="45">
        <f aca="true" t="shared" si="0" ref="K3:K42">COUNTIF(F$2:F$73,$J3)</f>
        <v>0</v>
      </c>
      <c r="L3" s="45">
        <f aca="true" t="shared" si="1" ref="L3:L42">COUNTIF(G$2:G$73,$J3)</f>
        <v>0</v>
      </c>
      <c r="M3" s="45">
        <f aca="true" t="shared" si="2" ref="M3:M42">COUNTIF(H$2:H$73,$J3)</f>
        <v>0</v>
      </c>
    </row>
    <row r="4" spans="1:13" ht="14.25">
      <c r="A4" s="45" t="str">
        <f>'ANAL_UCZ JPOL_MAT'!B5</f>
        <v>A03</v>
      </c>
      <c r="B4" s="46">
        <f>'ANAL_UCZ JPOL_MAT'!D5</f>
        <v>20.91</v>
      </c>
      <c r="C4" s="46">
        <f>'ANAL_UCZ JPOL_MAT'!K5</f>
        <v>13.02</v>
      </c>
      <c r="D4" s="46">
        <f>'ANAL_UCZ JPOL_MAT'!P5</f>
        <v>8</v>
      </c>
      <c r="E4" s="46"/>
      <c r="F4" s="47">
        <v>21</v>
      </c>
      <c r="G4" s="47">
        <v>13</v>
      </c>
      <c r="H4" s="47">
        <v>8</v>
      </c>
      <c r="J4" s="45">
        <v>3</v>
      </c>
      <c r="K4" s="45">
        <f t="shared" si="0"/>
        <v>0</v>
      </c>
      <c r="L4" s="45">
        <f t="shared" si="1"/>
        <v>0</v>
      </c>
      <c r="M4" s="45">
        <f t="shared" si="2"/>
        <v>4</v>
      </c>
    </row>
    <row r="5" spans="1:13" ht="14.25">
      <c r="A5" s="45" t="str">
        <f>'ANAL_UCZ JPOL_MAT'!B6</f>
        <v>A04</v>
      </c>
      <c r="B5" s="46">
        <f>'ANAL_UCZ JPOL_MAT'!D6</f>
        <v>38.95</v>
      </c>
      <c r="C5" s="46">
        <f>'ANAL_UCZ JPOL_MAT'!K6</f>
        <v>18.9</v>
      </c>
      <c r="D5" s="46">
        <f>'ANAL_UCZ JPOL_MAT'!P6</f>
        <v>20</v>
      </c>
      <c r="E5" s="46"/>
      <c r="F5" s="47">
        <v>39</v>
      </c>
      <c r="G5" s="47">
        <v>19</v>
      </c>
      <c r="H5" s="47">
        <v>20</v>
      </c>
      <c r="J5" s="45">
        <v>4</v>
      </c>
      <c r="K5" s="45">
        <f t="shared" si="0"/>
        <v>0</v>
      </c>
      <c r="L5" s="45">
        <f t="shared" si="1"/>
        <v>0</v>
      </c>
      <c r="M5" s="45">
        <f t="shared" si="2"/>
        <v>1</v>
      </c>
    </row>
    <row r="6" spans="1:13" ht="14.25">
      <c r="A6" s="45" t="str">
        <f>'ANAL_UCZ JPOL_MAT'!B7</f>
        <v>A05</v>
      </c>
      <c r="B6" s="46">
        <f>'ANAL_UCZ JPOL_MAT'!D7</f>
        <v>41</v>
      </c>
      <c r="C6" s="46">
        <f>'ANAL_UCZ JPOL_MAT'!K7</f>
        <v>21</v>
      </c>
      <c r="D6" s="46">
        <f>'ANAL_UCZ JPOL_MAT'!P7</f>
        <v>20</v>
      </c>
      <c r="E6" s="46"/>
      <c r="F6" s="47">
        <v>41</v>
      </c>
      <c r="G6" s="47">
        <v>21</v>
      </c>
      <c r="H6" s="47">
        <v>20</v>
      </c>
      <c r="J6" s="45">
        <v>5</v>
      </c>
      <c r="K6" s="45">
        <f t="shared" si="0"/>
        <v>0</v>
      </c>
      <c r="L6" s="45">
        <f t="shared" si="1"/>
        <v>0</v>
      </c>
      <c r="M6" s="45">
        <f t="shared" si="2"/>
        <v>3</v>
      </c>
    </row>
    <row r="7" spans="1:13" ht="14.25">
      <c r="A7" s="45" t="str">
        <f>'ANAL_UCZ JPOL_MAT'!B8</f>
        <v>A06</v>
      </c>
      <c r="B7" s="46">
        <f>'ANAL_UCZ JPOL_MAT'!D8</f>
        <v>11.89</v>
      </c>
      <c r="C7" s="46">
        <f>'ANAL_UCZ JPOL_MAT'!K8</f>
        <v>6.93</v>
      </c>
      <c r="D7" s="46">
        <f>'ANAL_UCZ JPOL_MAT'!P8</f>
        <v>5</v>
      </c>
      <c r="E7" s="46"/>
      <c r="F7" s="47">
        <v>12</v>
      </c>
      <c r="G7" s="47">
        <v>7</v>
      </c>
      <c r="H7" s="47">
        <v>5</v>
      </c>
      <c r="J7" s="45">
        <v>6</v>
      </c>
      <c r="K7" s="45">
        <f t="shared" si="0"/>
        <v>0</v>
      </c>
      <c r="L7" s="45">
        <f t="shared" si="1"/>
        <v>0</v>
      </c>
      <c r="M7" s="45">
        <f t="shared" si="2"/>
        <v>5</v>
      </c>
    </row>
    <row r="8" spans="1:13" ht="14.25">
      <c r="A8" s="45" t="str">
        <f>'ANAL_UCZ JPOL_MAT'!B9</f>
        <v>A07</v>
      </c>
      <c r="B8" s="46">
        <f>'ANAL_UCZ JPOL_MAT'!D9</f>
        <v>36.08</v>
      </c>
      <c r="C8" s="46">
        <f>'ANAL_UCZ JPOL_MAT'!K9</f>
        <v>18.9</v>
      </c>
      <c r="D8" s="46">
        <f>'ANAL_UCZ JPOL_MAT'!P9</f>
        <v>17</v>
      </c>
      <c r="E8" s="46"/>
      <c r="F8" s="47">
        <v>36</v>
      </c>
      <c r="G8" s="47">
        <v>19</v>
      </c>
      <c r="H8" s="47">
        <v>17</v>
      </c>
      <c r="J8" s="45">
        <v>7</v>
      </c>
      <c r="K8" s="45">
        <f t="shared" si="0"/>
        <v>0</v>
      </c>
      <c r="L8" s="45">
        <f t="shared" si="1"/>
        <v>1</v>
      </c>
      <c r="M8" s="45">
        <f t="shared" si="2"/>
        <v>7</v>
      </c>
    </row>
    <row r="9" spans="1:13" ht="14.25">
      <c r="A9" s="45" t="str">
        <f>'ANAL_UCZ JPOL_MAT'!B10</f>
        <v>A08</v>
      </c>
      <c r="B9" s="46">
        <f>'ANAL_UCZ JPOL_MAT'!D10</f>
        <v>38.13</v>
      </c>
      <c r="C9" s="46">
        <f>'ANAL_UCZ JPOL_MAT'!K10</f>
        <v>19.95</v>
      </c>
      <c r="D9" s="46">
        <f>'ANAL_UCZ JPOL_MAT'!P10</f>
        <v>18</v>
      </c>
      <c r="E9" s="46"/>
      <c r="F9" s="47">
        <v>38</v>
      </c>
      <c r="G9" s="47">
        <v>20</v>
      </c>
      <c r="H9" s="47">
        <v>18</v>
      </c>
      <c r="J9" s="45">
        <v>8</v>
      </c>
      <c r="K9" s="45">
        <f t="shared" si="0"/>
        <v>0</v>
      </c>
      <c r="L9" s="45">
        <f t="shared" si="1"/>
        <v>1</v>
      </c>
      <c r="M9" s="45">
        <f t="shared" si="2"/>
        <v>6</v>
      </c>
    </row>
    <row r="10" spans="1:13" ht="14.25">
      <c r="A10" s="45" t="str">
        <f>'ANAL_UCZ JPOL_MAT'!B11</f>
        <v>A09</v>
      </c>
      <c r="B10" s="46">
        <f>'ANAL_UCZ JPOL_MAT'!D11</f>
        <v>36.9</v>
      </c>
      <c r="C10" s="46">
        <f>'ANAL_UCZ JPOL_MAT'!K11</f>
        <v>18.06</v>
      </c>
      <c r="D10" s="46">
        <f>'ANAL_UCZ JPOL_MAT'!P11</f>
        <v>19</v>
      </c>
      <c r="E10" s="46"/>
      <c r="F10" s="47">
        <v>37</v>
      </c>
      <c r="G10" s="47">
        <v>18</v>
      </c>
      <c r="H10" s="47">
        <v>19</v>
      </c>
      <c r="J10" s="45">
        <v>9</v>
      </c>
      <c r="K10" s="45">
        <f t="shared" si="0"/>
        <v>0</v>
      </c>
      <c r="L10" s="45">
        <f t="shared" si="1"/>
        <v>1</v>
      </c>
      <c r="M10" s="45">
        <f t="shared" si="2"/>
        <v>3</v>
      </c>
    </row>
    <row r="11" spans="1:13" ht="14.25">
      <c r="A11" s="45" t="str">
        <f>'ANAL_UCZ JPOL_MAT'!B12</f>
        <v>A10</v>
      </c>
      <c r="B11" s="46">
        <f>'ANAL_UCZ JPOL_MAT'!D12</f>
        <v>34.85</v>
      </c>
      <c r="C11" s="46">
        <f>'ANAL_UCZ JPOL_MAT'!K12</f>
        <v>18.06</v>
      </c>
      <c r="D11" s="46">
        <f>'ANAL_UCZ JPOL_MAT'!P12</f>
        <v>17</v>
      </c>
      <c r="E11" s="46"/>
      <c r="F11" s="47">
        <v>35</v>
      </c>
      <c r="G11" s="47">
        <v>18</v>
      </c>
      <c r="H11" s="47">
        <v>17</v>
      </c>
      <c r="J11" s="45">
        <v>10</v>
      </c>
      <c r="K11" s="45">
        <f t="shared" si="0"/>
        <v>0</v>
      </c>
      <c r="L11" s="45">
        <f t="shared" si="1"/>
        <v>4</v>
      </c>
      <c r="M11" s="45">
        <f t="shared" si="2"/>
        <v>4</v>
      </c>
    </row>
    <row r="12" spans="1:13" ht="14.25">
      <c r="A12" s="45" t="str">
        <f>'ANAL_UCZ JPOL_MAT'!B13</f>
        <v>A11</v>
      </c>
      <c r="B12" s="46">
        <f>'ANAL_UCZ JPOL_MAT'!D13</f>
        <v>24.19</v>
      </c>
      <c r="C12" s="46">
        <f>'ANAL_UCZ JPOL_MAT'!K13</f>
        <v>17.01</v>
      </c>
      <c r="D12" s="46">
        <f>'ANAL_UCZ JPOL_MAT'!P13</f>
        <v>7</v>
      </c>
      <c r="E12" s="46"/>
      <c r="F12" s="47">
        <v>24</v>
      </c>
      <c r="G12" s="47">
        <v>17</v>
      </c>
      <c r="H12" s="47">
        <v>7</v>
      </c>
      <c r="J12" s="45">
        <v>11</v>
      </c>
      <c r="K12" s="45">
        <f t="shared" si="0"/>
        <v>1</v>
      </c>
      <c r="L12" s="45">
        <f t="shared" si="1"/>
        <v>3</v>
      </c>
      <c r="M12" s="45">
        <f t="shared" si="2"/>
        <v>3</v>
      </c>
    </row>
    <row r="13" spans="1:13" ht="14.25">
      <c r="A13" s="45" t="str">
        <f>'ANAL_UCZ JPOL_MAT'!B14</f>
        <v>A12</v>
      </c>
      <c r="B13" s="46">
        <f>'ANAL_UCZ JPOL_MAT'!D14</f>
        <v>36.08</v>
      </c>
      <c r="C13" s="46">
        <f>'ANAL_UCZ JPOL_MAT'!K14</f>
        <v>18.06</v>
      </c>
      <c r="D13" s="46">
        <f>'ANAL_UCZ JPOL_MAT'!P14</f>
        <v>18</v>
      </c>
      <c r="E13" s="46"/>
      <c r="F13" s="47">
        <v>36</v>
      </c>
      <c r="G13" s="47">
        <v>18</v>
      </c>
      <c r="H13" s="47">
        <v>18</v>
      </c>
      <c r="J13" s="45">
        <v>12</v>
      </c>
      <c r="K13" s="45">
        <f t="shared" si="0"/>
        <v>1</v>
      </c>
      <c r="L13" s="45">
        <f t="shared" si="1"/>
        <v>5</v>
      </c>
      <c r="M13" s="45">
        <f t="shared" si="2"/>
        <v>2</v>
      </c>
    </row>
    <row r="14" spans="1:13" ht="14.25">
      <c r="A14" s="45" t="str">
        <f>'ANAL_UCZ JPOL_MAT'!B15</f>
        <v>A13</v>
      </c>
      <c r="B14" s="46">
        <f>'ANAL_UCZ JPOL_MAT'!D15</f>
        <v>29.93</v>
      </c>
      <c r="C14" s="46">
        <f>'ANAL_UCZ JPOL_MAT'!K15</f>
        <v>14.07</v>
      </c>
      <c r="D14" s="46">
        <f>'ANAL_UCZ JPOL_MAT'!P15</f>
        <v>16</v>
      </c>
      <c r="E14" s="46"/>
      <c r="F14" s="47">
        <v>30</v>
      </c>
      <c r="G14" s="47">
        <v>14</v>
      </c>
      <c r="H14" s="47">
        <v>16</v>
      </c>
      <c r="J14" s="45">
        <v>13</v>
      </c>
      <c r="K14" s="45">
        <f t="shared" si="0"/>
        <v>0</v>
      </c>
      <c r="L14" s="45">
        <f t="shared" si="1"/>
        <v>2</v>
      </c>
      <c r="M14" s="45">
        <f t="shared" si="2"/>
        <v>4</v>
      </c>
    </row>
    <row r="15" spans="1:13" ht="14.25">
      <c r="A15" s="45" t="str">
        <f>'ANAL_UCZ JPOL_MAT'!B16</f>
        <v>A14</v>
      </c>
      <c r="B15" s="46">
        <f>'ANAL_UCZ JPOL_MAT'!D16</f>
        <v>20.91</v>
      </c>
      <c r="C15" s="46">
        <f>'ANAL_UCZ JPOL_MAT'!K16</f>
        <v>11.97</v>
      </c>
      <c r="D15" s="46">
        <f>'ANAL_UCZ JPOL_MAT'!P16</f>
        <v>9</v>
      </c>
      <c r="E15" s="46"/>
      <c r="F15" s="47">
        <v>21</v>
      </c>
      <c r="G15" s="47">
        <v>12</v>
      </c>
      <c r="H15" s="47">
        <v>9</v>
      </c>
      <c r="J15" s="45">
        <v>14</v>
      </c>
      <c r="K15" s="45">
        <f t="shared" si="0"/>
        <v>0</v>
      </c>
      <c r="L15" s="45">
        <f t="shared" si="1"/>
        <v>5</v>
      </c>
      <c r="M15" s="45">
        <f t="shared" si="2"/>
        <v>1</v>
      </c>
    </row>
    <row r="16" spans="1:13" ht="14.25">
      <c r="A16" s="45" t="str">
        <f>'ANAL_UCZ JPOL_MAT'!B17</f>
        <v>A15</v>
      </c>
      <c r="B16" s="46">
        <f>'ANAL_UCZ JPOL_MAT'!D17</f>
        <v>38.13</v>
      </c>
      <c r="C16" s="46">
        <f>'ANAL_UCZ JPOL_MAT'!K17</f>
        <v>18.9</v>
      </c>
      <c r="D16" s="46">
        <f>'ANAL_UCZ JPOL_MAT'!P17</f>
        <v>19</v>
      </c>
      <c r="E16" s="46"/>
      <c r="F16" s="47">
        <v>38</v>
      </c>
      <c r="G16" s="47">
        <v>19</v>
      </c>
      <c r="H16" s="47">
        <v>19</v>
      </c>
      <c r="J16" s="45">
        <v>15</v>
      </c>
      <c r="K16" s="45">
        <f t="shared" si="0"/>
        <v>5</v>
      </c>
      <c r="L16" s="45">
        <f t="shared" si="1"/>
        <v>7</v>
      </c>
      <c r="M16" s="45">
        <f t="shared" si="2"/>
        <v>1</v>
      </c>
    </row>
    <row r="17" spans="1:13" ht="14.25">
      <c r="A17" s="45" t="str">
        <f>'ANAL_UCZ JPOL_MAT'!B18</f>
        <v>A16</v>
      </c>
      <c r="B17" s="46">
        <f>'ANAL_UCZ JPOL_MAT'!D18</f>
        <v>32.8</v>
      </c>
      <c r="C17" s="46">
        <f>'ANAL_UCZ JPOL_MAT'!K18</f>
        <v>17.01</v>
      </c>
      <c r="D17" s="46">
        <f>'ANAL_UCZ JPOL_MAT'!P18</f>
        <v>16</v>
      </c>
      <c r="E17" s="46"/>
      <c r="F17" s="47">
        <v>33</v>
      </c>
      <c r="G17" s="47">
        <v>17</v>
      </c>
      <c r="H17" s="47">
        <v>16</v>
      </c>
      <c r="J17" s="45">
        <v>16</v>
      </c>
      <c r="K17" s="45">
        <f t="shared" si="0"/>
        <v>2</v>
      </c>
      <c r="L17" s="45">
        <f t="shared" si="1"/>
        <v>5</v>
      </c>
      <c r="M17" s="45">
        <f t="shared" si="2"/>
        <v>5</v>
      </c>
    </row>
    <row r="18" spans="1:13" ht="14.25">
      <c r="A18" s="45" t="str">
        <f>'ANAL_UCZ JPOL_MAT'!B19</f>
        <v>A17</v>
      </c>
      <c r="B18" s="46">
        <f>'ANAL_UCZ JPOL_MAT'!D19</f>
        <v>18.86</v>
      </c>
      <c r="C18" s="46">
        <f>'ANAL_UCZ JPOL_MAT'!K19</f>
        <v>11.97</v>
      </c>
      <c r="D18" s="46">
        <f>'ANAL_UCZ JPOL_MAT'!P19</f>
        <v>7</v>
      </c>
      <c r="E18" s="46"/>
      <c r="F18" s="47">
        <v>19</v>
      </c>
      <c r="G18" s="47">
        <v>12</v>
      </c>
      <c r="H18" s="47">
        <v>7</v>
      </c>
      <c r="J18" s="45">
        <v>17</v>
      </c>
      <c r="K18" s="45">
        <f t="shared" si="0"/>
        <v>1</v>
      </c>
      <c r="L18" s="45">
        <f t="shared" si="1"/>
        <v>11</v>
      </c>
      <c r="M18" s="45">
        <f t="shared" si="2"/>
        <v>4</v>
      </c>
    </row>
    <row r="19" spans="1:13" ht="14.25">
      <c r="A19" s="45" t="str">
        <f>'ANAL_UCZ JPOL_MAT'!B20</f>
        <v>A18</v>
      </c>
      <c r="B19" s="46">
        <f>'ANAL_UCZ JPOL_MAT'!D20</f>
        <v>27.06</v>
      </c>
      <c r="C19" s="46">
        <f>'ANAL_UCZ JPOL_MAT'!K20</f>
        <v>17.01</v>
      </c>
      <c r="D19" s="46">
        <f>'ANAL_UCZ JPOL_MAT'!P20</f>
        <v>10</v>
      </c>
      <c r="E19" s="46"/>
      <c r="F19" s="47">
        <v>27</v>
      </c>
      <c r="G19" s="47">
        <v>17</v>
      </c>
      <c r="H19" s="47">
        <v>10</v>
      </c>
      <c r="J19" s="45">
        <v>18</v>
      </c>
      <c r="K19" s="45">
        <f t="shared" si="0"/>
        <v>1</v>
      </c>
      <c r="L19" s="45">
        <f t="shared" si="1"/>
        <v>8</v>
      </c>
      <c r="M19" s="45">
        <f t="shared" si="2"/>
        <v>5</v>
      </c>
    </row>
    <row r="20" spans="1:13" ht="14.25">
      <c r="A20" s="45" t="str">
        <f>'ANAL_UCZ JPOL_MAT'!B21</f>
        <v>A19</v>
      </c>
      <c r="B20" s="46">
        <f>'ANAL_UCZ JPOL_MAT'!D21</f>
        <v>36.9</v>
      </c>
      <c r="C20" s="46">
        <f>'ANAL_UCZ JPOL_MAT'!K21</f>
        <v>21</v>
      </c>
      <c r="D20" s="46">
        <f>'ANAL_UCZ JPOL_MAT'!P21</f>
        <v>16</v>
      </c>
      <c r="E20" s="46"/>
      <c r="F20" s="47">
        <v>37</v>
      </c>
      <c r="G20" s="47">
        <v>21</v>
      </c>
      <c r="H20" s="47">
        <v>16</v>
      </c>
      <c r="J20" s="45">
        <v>19</v>
      </c>
      <c r="K20" s="45">
        <f t="shared" si="0"/>
        <v>2</v>
      </c>
      <c r="L20" s="45">
        <f t="shared" si="1"/>
        <v>7</v>
      </c>
      <c r="M20" s="45">
        <f t="shared" si="2"/>
        <v>6</v>
      </c>
    </row>
    <row r="21" spans="1:13" ht="14.25">
      <c r="A21" s="45" t="str">
        <f>'ANAL_UCZ JPOL_MAT'!B22</f>
        <v>A20</v>
      </c>
      <c r="B21" s="46">
        <f>'ANAL_UCZ JPOL_MAT'!D22</f>
        <v>20.91</v>
      </c>
      <c r="C21" s="46">
        <f>'ANAL_UCZ JPOL_MAT'!K22</f>
        <v>14.07</v>
      </c>
      <c r="D21" s="46">
        <f>'ANAL_UCZ JPOL_MAT'!P22</f>
        <v>7</v>
      </c>
      <c r="E21" s="46"/>
      <c r="F21" s="47">
        <v>21</v>
      </c>
      <c r="G21" s="47">
        <v>14</v>
      </c>
      <c r="H21" s="47">
        <v>7</v>
      </c>
      <c r="J21" s="45">
        <v>20</v>
      </c>
      <c r="K21" s="45">
        <f t="shared" si="0"/>
        <v>2</v>
      </c>
      <c r="L21" s="45">
        <f t="shared" si="1"/>
        <v>3</v>
      </c>
      <c r="M21" s="45">
        <f t="shared" si="2"/>
        <v>8</v>
      </c>
    </row>
    <row r="22" spans="1:13" ht="14.25">
      <c r="A22" s="45" t="str">
        <f>'ANAL_UCZ JPOL_MAT'!B23</f>
        <v>A21</v>
      </c>
      <c r="B22" s="46">
        <f>'ANAL_UCZ JPOL_MAT'!D23</f>
        <v>29.93</v>
      </c>
      <c r="C22" s="46">
        <f>'ANAL_UCZ JPOL_MAT'!K23</f>
        <v>14.91</v>
      </c>
      <c r="D22" s="46">
        <f>'ANAL_UCZ JPOL_MAT'!P23</f>
        <v>15</v>
      </c>
      <c r="E22" s="46"/>
      <c r="F22" s="47">
        <v>30</v>
      </c>
      <c r="G22" s="47">
        <v>15</v>
      </c>
      <c r="H22" s="47">
        <v>15</v>
      </c>
      <c r="J22" s="45">
        <v>21</v>
      </c>
      <c r="K22" s="45">
        <f t="shared" si="0"/>
        <v>4</v>
      </c>
      <c r="L22" s="45">
        <f t="shared" si="1"/>
        <v>9</v>
      </c>
      <c r="M22" s="45">
        <f t="shared" si="2"/>
        <v>0</v>
      </c>
    </row>
    <row r="23" spans="1:13" ht="14.25">
      <c r="A23" s="45" t="str">
        <f>'ANAL_UCZ JPOL_MAT'!B24</f>
        <v>A22</v>
      </c>
      <c r="B23" s="46">
        <f>'ANAL_UCZ JPOL_MAT'!D24</f>
        <v>34.03</v>
      </c>
      <c r="C23" s="46">
        <f>'ANAL_UCZ JPOL_MAT'!K24</f>
        <v>17.01</v>
      </c>
      <c r="D23" s="46">
        <f>'ANAL_UCZ JPOL_MAT'!P24</f>
        <v>17</v>
      </c>
      <c r="E23" s="46"/>
      <c r="F23" s="47">
        <v>34</v>
      </c>
      <c r="G23" s="47">
        <v>17</v>
      </c>
      <c r="H23" s="47">
        <v>17</v>
      </c>
      <c r="J23" s="45">
        <v>22</v>
      </c>
      <c r="K23" s="45">
        <f t="shared" si="0"/>
        <v>2</v>
      </c>
      <c r="L23" s="45">
        <f t="shared" si="1"/>
        <v>0</v>
      </c>
      <c r="M23" s="45">
        <f t="shared" si="2"/>
        <v>0</v>
      </c>
    </row>
    <row r="24" spans="1:13" ht="14.25">
      <c r="A24" s="45" t="str">
        <f>'ANAL_UCZ JPOL_MAT'!B25</f>
        <v>A23</v>
      </c>
      <c r="B24" s="46">
        <f>'ANAL_UCZ JPOL_MAT'!D25</f>
        <v>27.88</v>
      </c>
      <c r="C24" s="46">
        <f>'ANAL_UCZ JPOL_MAT'!K25</f>
        <v>11.97</v>
      </c>
      <c r="D24" s="46">
        <f>'ANAL_UCZ JPOL_MAT'!P25</f>
        <v>16</v>
      </c>
      <c r="E24" s="46"/>
      <c r="F24" s="47">
        <v>28</v>
      </c>
      <c r="G24" s="47">
        <v>12</v>
      </c>
      <c r="H24" s="47">
        <v>16</v>
      </c>
      <c r="J24" s="45">
        <v>23</v>
      </c>
      <c r="K24" s="45">
        <f t="shared" si="0"/>
        <v>0</v>
      </c>
      <c r="L24" s="45">
        <f t="shared" si="1"/>
        <v>0</v>
      </c>
      <c r="M24" s="45">
        <f t="shared" si="2"/>
        <v>0</v>
      </c>
    </row>
    <row r="25" spans="1:13" ht="14.25">
      <c r="A25" s="45" t="str">
        <f>'ANAL_UCZ JPOL_MAT'!B26</f>
        <v>A24</v>
      </c>
      <c r="B25" s="46">
        <f>'ANAL_UCZ JPOL_MAT'!D26</f>
        <v>25.01</v>
      </c>
      <c r="C25" s="46">
        <f>'ANAL_UCZ JPOL_MAT'!K26</f>
        <v>17.01</v>
      </c>
      <c r="D25" s="46">
        <f>'ANAL_UCZ JPOL_MAT'!P26</f>
        <v>8</v>
      </c>
      <c r="E25" s="46"/>
      <c r="F25" s="47">
        <v>25</v>
      </c>
      <c r="G25" s="47">
        <v>17</v>
      </c>
      <c r="H25" s="47">
        <v>8</v>
      </c>
      <c r="J25" s="45">
        <v>24</v>
      </c>
      <c r="K25" s="45">
        <f t="shared" si="0"/>
        <v>6</v>
      </c>
      <c r="L25" s="45">
        <f t="shared" si="1"/>
        <v>0</v>
      </c>
      <c r="M25" s="45">
        <f t="shared" si="2"/>
        <v>0</v>
      </c>
    </row>
    <row r="26" spans="1:13" ht="14.25">
      <c r="A26" s="45" t="str">
        <f>'ANAL_UCZ JPOL_MAT'!B27</f>
        <v>A26</v>
      </c>
      <c r="B26" s="46">
        <f>'ANAL_UCZ JPOL_MAT'!D27</f>
        <v>32.8</v>
      </c>
      <c r="C26" s="46">
        <f>'ANAL_UCZ JPOL_MAT'!K27</f>
        <v>14.91</v>
      </c>
      <c r="D26" s="46">
        <f>'ANAL_UCZ JPOL_MAT'!P27</f>
        <v>18</v>
      </c>
      <c r="E26" s="46"/>
      <c r="F26" s="47">
        <v>33</v>
      </c>
      <c r="G26" s="47">
        <v>15</v>
      </c>
      <c r="H26" s="47">
        <v>18</v>
      </c>
      <c r="J26" s="45">
        <v>25</v>
      </c>
      <c r="K26" s="45">
        <f t="shared" si="0"/>
        <v>3</v>
      </c>
      <c r="L26" s="45">
        <f t="shared" si="1"/>
        <v>0</v>
      </c>
      <c r="M26" s="45">
        <f t="shared" si="2"/>
        <v>0</v>
      </c>
    </row>
    <row r="27" spans="1:13" ht="14.25">
      <c r="A27" s="45" t="str">
        <f>'ANAL_UCZ JPOL_MAT'!B28</f>
        <v>B01</v>
      </c>
      <c r="B27" s="46">
        <f>'ANAL_UCZ JPOL_MAT'!D28</f>
        <v>40.18</v>
      </c>
      <c r="C27" s="46">
        <f>'ANAL_UCZ JPOL_MAT'!K28</f>
        <v>21</v>
      </c>
      <c r="D27" s="46">
        <f>'ANAL_UCZ JPOL_MAT'!P28</f>
        <v>19</v>
      </c>
      <c r="E27" s="46"/>
      <c r="F27" s="47">
        <v>40</v>
      </c>
      <c r="G27" s="47">
        <v>21</v>
      </c>
      <c r="H27" s="47">
        <v>19</v>
      </c>
      <c r="J27" s="45">
        <v>26</v>
      </c>
      <c r="K27" s="45">
        <f t="shared" si="0"/>
        <v>0</v>
      </c>
      <c r="L27" s="45">
        <f t="shared" si="1"/>
        <v>0</v>
      </c>
      <c r="M27" s="45">
        <f t="shared" si="2"/>
        <v>0</v>
      </c>
    </row>
    <row r="28" spans="1:13" ht="14.25">
      <c r="A28" s="45" t="str">
        <f>'ANAL_UCZ JPOL_MAT'!B29</f>
        <v>B02</v>
      </c>
      <c r="B28" s="46">
        <f>'ANAL_UCZ JPOL_MAT'!D29</f>
        <v>20.09</v>
      </c>
      <c r="C28" s="46">
        <f>'ANAL_UCZ JPOL_MAT'!K29</f>
        <v>17.01</v>
      </c>
      <c r="D28" s="46">
        <f>'ANAL_UCZ JPOL_MAT'!P29</f>
        <v>3</v>
      </c>
      <c r="F28" s="47">
        <v>20</v>
      </c>
      <c r="G28" s="47">
        <v>17</v>
      </c>
      <c r="H28" s="47">
        <v>3</v>
      </c>
      <c r="J28" s="45">
        <v>27</v>
      </c>
      <c r="K28" s="45">
        <f t="shared" si="0"/>
        <v>4</v>
      </c>
      <c r="L28" s="45">
        <f t="shared" si="1"/>
        <v>0</v>
      </c>
      <c r="M28" s="45">
        <f t="shared" si="2"/>
        <v>0</v>
      </c>
    </row>
    <row r="29" spans="1:13" ht="14.25">
      <c r="A29" s="45" t="str">
        <f>'ANAL_UCZ JPOL_MAT'!B30</f>
        <v>B03</v>
      </c>
      <c r="B29" s="46">
        <f>'ANAL_UCZ JPOL_MAT'!D30</f>
        <v>40.18</v>
      </c>
      <c r="C29" s="46">
        <f>'ANAL_UCZ JPOL_MAT'!K30</f>
        <v>19.95</v>
      </c>
      <c r="D29" s="46">
        <f>'ANAL_UCZ JPOL_MAT'!P30</f>
        <v>20</v>
      </c>
      <c r="F29" s="47">
        <v>40</v>
      </c>
      <c r="G29" s="47">
        <v>20</v>
      </c>
      <c r="H29" s="47">
        <v>20</v>
      </c>
      <c r="J29" s="45">
        <v>28</v>
      </c>
      <c r="K29" s="45">
        <f t="shared" si="0"/>
        <v>4</v>
      </c>
      <c r="L29" s="45">
        <f t="shared" si="1"/>
        <v>0</v>
      </c>
      <c r="M29" s="45">
        <f t="shared" si="2"/>
        <v>0</v>
      </c>
    </row>
    <row r="30" spans="1:13" ht="14.25">
      <c r="A30" s="45" t="str">
        <f>'ANAL_UCZ JPOL_MAT'!B31</f>
        <v>B04</v>
      </c>
      <c r="B30" s="46">
        <f>'ANAL_UCZ JPOL_MAT'!D31</f>
        <v>24.19</v>
      </c>
      <c r="C30" s="46">
        <f>'ANAL_UCZ JPOL_MAT'!K31</f>
        <v>17.01</v>
      </c>
      <c r="D30" s="46">
        <f>'ANAL_UCZ JPOL_MAT'!P31</f>
        <v>7</v>
      </c>
      <c r="F30" s="47">
        <v>24</v>
      </c>
      <c r="G30" s="47">
        <v>17</v>
      </c>
      <c r="H30" s="47">
        <v>7</v>
      </c>
      <c r="J30" s="45">
        <v>29</v>
      </c>
      <c r="K30" s="45">
        <f t="shared" si="0"/>
        <v>3</v>
      </c>
      <c r="L30" s="45">
        <f t="shared" si="1"/>
        <v>0</v>
      </c>
      <c r="M30" s="45">
        <f t="shared" si="2"/>
        <v>0</v>
      </c>
    </row>
    <row r="31" spans="1:13" ht="14.25">
      <c r="A31" s="45" t="str">
        <f>'ANAL_UCZ JPOL_MAT'!B32</f>
        <v>B06</v>
      </c>
      <c r="B31" s="46">
        <f>'ANAL_UCZ JPOL_MAT'!D32</f>
        <v>24.19</v>
      </c>
      <c r="C31" s="46">
        <f>'ANAL_UCZ JPOL_MAT'!K32</f>
        <v>14.91</v>
      </c>
      <c r="D31" s="46">
        <f>'ANAL_UCZ JPOL_MAT'!P32</f>
        <v>9</v>
      </c>
      <c r="F31" s="47">
        <v>24</v>
      </c>
      <c r="G31" s="47">
        <v>15</v>
      </c>
      <c r="H31" s="47">
        <v>9</v>
      </c>
      <c r="J31" s="45">
        <v>30</v>
      </c>
      <c r="K31" s="45">
        <f t="shared" si="0"/>
        <v>3</v>
      </c>
      <c r="L31" s="45">
        <f t="shared" si="1"/>
        <v>0</v>
      </c>
      <c r="M31" s="45">
        <f t="shared" si="2"/>
        <v>0</v>
      </c>
    </row>
    <row r="32" spans="1:13" ht="14.25">
      <c r="A32" s="45" t="str">
        <f>'ANAL_UCZ JPOL_MAT'!B33</f>
        <v>B07</v>
      </c>
      <c r="B32" s="46">
        <f>'ANAL_UCZ JPOL_MAT'!D33</f>
        <v>38.95</v>
      </c>
      <c r="C32" s="46">
        <f>'ANAL_UCZ JPOL_MAT'!K33</f>
        <v>18.9</v>
      </c>
      <c r="D32" s="46">
        <f>'ANAL_UCZ JPOL_MAT'!P33</f>
        <v>20</v>
      </c>
      <c r="F32" s="47">
        <v>39</v>
      </c>
      <c r="G32" s="47">
        <v>19</v>
      </c>
      <c r="H32" s="47">
        <v>20</v>
      </c>
      <c r="J32" s="45">
        <v>31</v>
      </c>
      <c r="K32" s="45">
        <f t="shared" si="0"/>
        <v>3</v>
      </c>
      <c r="L32" s="45">
        <f t="shared" si="1"/>
        <v>0</v>
      </c>
      <c r="M32" s="45">
        <f t="shared" si="2"/>
        <v>0</v>
      </c>
    </row>
    <row r="33" spans="1:13" ht="14.25">
      <c r="A33" s="45" t="str">
        <f>'ANAL_UCZ JPOL_MAT'!B34</f>
        <v>B08</v>
      </c>
      <c r="B33" s="46">
        <f>'ANAL_UCZ JPOL_MAT'!D34</f>
        <v>27.88</v>
      </c>
      <c r="C33" s="46">
        <f>'ANAL_UCZ JPOL_MAT'!K34</f>
        <v>14.91</v>
      </c>
      <c r="D33" s="46">
        <f>'ANAL_UCZ JPOL_MAT'!P34</f>
        <v>13</v>
      </c>
      <c r="F33" s="47">
        <v>28</v>
      </c>
      <c r="G33" s="47">
        <v>15</v>
      </c>
      <c r="H33" s="47">
        <v>13</v>
      </c>
      <c r="J33" s="45">
        <v>32</v>
      </c>
      <c r="K33" s="45">
        <f t="shared" si="0"/>
        <v>0</v>
      </c>
      <c r="L33" s="45">
        <f t="shared" si="1"/>
        <v>0</v>
      </c>
      <c r="M33" s="45">
        <f t="shared" si="2"/>
        <v>0</v>
      </c>
    </row>
    <row r="34" spans="1:13" ht="14.25">
      <c r="A34" s="45" t="str">
        <f>'ANAL_UCZ JPOL_MAT'!B35</f>
        <v>B09</v>
      </c>
      <c r="B34" s="46">
        <f>'ANAL_UCZ JPOL_MAT'!D35</f>
        <v>27.06</v>
      </c>
      <c r="C34" s="46">
        <f>'ANAL_UCZ JPOL_MAT'!K35</f>
        <v>17.01</v>
      </c>
      <c r="D34" s="46">
        <f>'ANAL_UCZ JPOL_MAT'!P35</f>
        <v>10</v>
      </c>
      <c r="F34" s="47">
        <v>27</v>
      </c>
      <c r="G34" s="47">
        <v>17</v>
      </c>
      <c r="H34" s="47">
        <v>10</v>
      </c>
      <c r="J34" s="45">
        <v>33</v>
      </c>
      <c r="K34" s="45">
        <f t="shared" si="0"/>
        <v>2</v>
      </c>
      <c r="L34" s="45">
        <f t="shared" si="1"/>
        <v>0</v>
      </c>
      <c r="M34" s="45">
        <f t="shared" si="2"/>
        <v>0</v>
      </c>
    </row>
    <row r="35" spans="1:13" ht="14.25">
      <c r="A35" s="45" t="str">
        <f>'ANAL_UCZ JPOL_MAT'!B36</f>
        <v>B10</v>
      </c>
      <c r="B35" s="46">
        <f>'ANAL_UCZ JPOL_MAT'!D36</f>
        <v>31.16</v>
      </c>
      <c r="C35" s="46">
        <f>'ANAL_UCZ JPOL_MAT'!K36</f>
        <v>18.9</v>
      </c>
      <c r="D35" s="46">
        <f>'ANAL_UCZ JPOL_MAT'!P36</f>
        <v>12</v>
      </c>
      <c r="F35" s="47">
        <v>31</v>
      </c>
      <c r="G35" s="47">
        <v>19</v>
      </c>
      <c r="H35" s="47">
        <v>12</v>
      </c>
      <c r="J35" s="45">
        <v>34</v>
      </c>
      <c r="K35" s="45">
        <f t="shared" si="0"/>
        <v>1</v>
      </c>
      <c r="L35" s="45">
        <f t="shared" si="1"/>
        <v>0</v>
      </c>
      <c r="M35" s="45">
        <f t="shared" si="2"/>
        <v>0</v>
      </c>
    </row>
    <row r="36" spans="1:13" ht="14.25">
      <c r="A36" s="45" t="str">
        <f>'ANAL_UCZ JPOL_MAT'!B37</f>
        <v>B11</v>
      </c>
      <c r="B36" s="46">
        <f>'ANAL_UCZ JPOL_MAT'!D37</f>
        <v>31.16</v>
      </c>
      <c r="C36" s="46">
        <f>'ANAL_UCZ JPOL_MAT'!K37</f>
        <v>18.06</v>
      </c>
      <c r="D36" s="46">
        <f>'ANAL_UCZ JPOL_MAT'!P37</f>
        <v>13</v>
      </c>
      <c r="F36" s="47">
        <v>31</v>
      </c>
      <c r="G36" s="47">
        <v>18</v>
      </c>
      <c r="H36" s="47">
        <v>13</v>
      </c>
      <c r="J36" s="45">
        <v>35</v>
      </c>
      <c r="K36" s="45">
        <f t="shared" si="0"/>
        <v>2</v>
      </c>
      <c r="L36" s="45">
        <f t="shared" si="1"/>
        <v>0</v>
      </c>
      <c r="M36" s="45">
        <f t="shared" si="2"/>
        <v>0</v>
      </c>
    </row>
    <row r="37" spans="1:13" ht="14.25">
      <c r="A37" s="45" t="str">
        <f>'ANAL_UCZ JPOL_MAT'!B38</f>
        <v>B12</v>
      </c>
      <c r="B37" s="46">
        <f>'ANAL_UCZ JPOL_MAT'!D38</f>
        <v>29.11</v>
      </c>
      <c r="C37" s="46">
        <f>'ANAL_UCZ JPOL_MAT'!K38</f>
        <v>18.06</v>
      </c>
      <c r="D37" s="46">
        <f>'ANAL_UCZ JPOL_MAT'!P38</f>
        <v>11</v>
      </c>
      <c r="F37" s="47">
        <v>29</v>
      </c>
      <c r="G37" s="47">
        <v>18</v>
      </c>
      <c r="H37" s="47">
        <v>11</v>
      </c>
      <c r="J37" s="45">
        <v>36</v>
      </c>
      <c r="K37" s="45">
        <f t="shared" si="0"/>
        <v>2</v>
      </c>
      <c r="L37" s="45">
        <f t="shared" si="1"/>
        <v>0</v>
      </c>
      <c r="M37" s="45">
        <f t="shared" si="2"/>
        <v>0</v>
      </c>
    </row>
    <row r="38" spans="1:13" ht="14.25">
      <c r="A38" s="45" t="str">
        <f>'ANAL_UCZ JPOL_MAT'!B39</f>
        <v>B13</v>
      </c>
      <c r="B38" s="46">
        <f>'ANAL_UCZ JPOL_MAT'!D39</f>
        <v>29.11</v>
      </c>
      <c r="C38" s="46">
        <f>'ANAL_UCZ JPOL_MAT'!K39</f>
        <v>18.06</v>
      </c>
      <c r="D38" s="46">
        <f>'ANAL_UCZ JPOL_MAT'!P39</f>
        <v>11</v>
      </c>
      <c r="F38" s="47">
        <v>29</v>
      </c>
      <c r="G38" s="47">
        <v>18</v>
      </c>
      <c r="H38" s="47">
        <v>11</v>
      </c>
      <c r="J38" s="45">
        <v>37</v>
      </c>
      <c r="K38" s="45">
        <f t="shared" si="0"/>
        <v>4</v>
      </c>
      <c r="L38" s="45">
        <f t="shared" si="1"/>
        <v>0</v>
      </c>
      <c r="M38" s="45">
        <f t="shared" si="2"/>
        <v>0</v>
      </c>
    </row>
    <row r="39" spans="1:13" ht="14.25">
      <c r="A39" s="45" t="str">
        <f>'ANAL_UCZ JPOL_MAT'!B40</f>
        <v>B15</v>
      </c>
      <c r="B39" s="46">
        <f>'ANAL_UCZ JPOL_MAT'!D40</f>
        <v>15.17</v>
      </c>
      <c r="C39" s="46">
        <f>'ANAL_UCZ JPOL_MAT'!K40</f>
        <v>11.97</v>
      </c>
      <c r="D39" s="46">
        <f>'ANAL_UCZ JPOL_MAT'!P40</f>
        <v>3</v>
      </c>
      <c r="F39" s="47">
        <v>15</v>
      </c>
      <c r="G39" s="47">
        <v>12</v>
      </c>
      <c r="H39" s="47">
        <v>3</v>
      </c>
      <c r="J39" s="45">
        <v>38</v>
      </c>
      <c r="K39" s="45">
        <f t="shared" si="0"/>
        <v>3</v>
      </c>
      <c r="L39" s="45">
        <f t="shared" si="1"/>
        <v>0</v>
      </c>
      <c r="M39" s="45">
        <f t="shared" si="2"/>
        <v>0</v>
      </c>
    </row>
    <row r="40" spans="1:13" ht="14.25">
      <c r="A40" s="45" t="str">
        <f>'ANAL_UCZ JPOL_MAT'!B41</f>
        <v>B16</v>
      </c>
      <c r="B40" s="46">
        <f>'ANAL_UCZ JPOL_MAT'!D41</f>
        <v>24.19</v>
      </c>
      <c r="C40" s="46">
        <f>'ANAL_UCZ JPOL_MAT'!K41</f>
        <v>17.01</v>
      </c>
      <c r="D40" s="46">
        <f>'ANAL_UCZ JPOL_MAT'!P41</f>
        <v>7</v>
      </c>
      <c r="F40" s="47">
        <v>24</v>
      </c>
      <c r="G40" s="47">
        <v>17</v>
      </c>
      <c r="H40" s="47">
        <v>7</v>
      </c>
      <c r="J40" s="45">
        <v>39</v>
      </c>
      <c r="K40" s="45">
        <f t="shared" si="0"/>
        <v>3</v>
      </c>
      <c r="L40" s="45">
        <f t="shared" si="1"/>
        <v>0</v>
      </c>
      <c r="M40" s="45">
        <f t="shared" si="2"/>
        <v>0</v>
      </c>
    </row>
    <row r="41" spans="1:13" ht="14.25">
      <c r="A41" s="45" t="str">
        <f>'ANAL_UCZ JPOL_MAT'!B42</f>
        <v>B17</v>
      </c>
      <c r="B41" s="46">
        <f>'ANAL_UCZ JPOL_MAT'!D42</f>
        <v>15.17</v>
      </c>
      <c r="C41" s="46">
        <f>'ANAL_UCZ JPOL_MAT'!K42</f>
        <v>9.03</v>
      </c>
      <c r="D41" s="46">
        <f>'ANAL_UCZ JPOL_MAT'!P42</f>
        <v>6</v>
      </c>
      <c r="F41" s="47">
        <v>15</v>
      </c>
      <c r="G41" s="47">
        <v>9</v>
      </c>
      <c r="H41" s="47">
        <v>6</v>
      </c>
      <c r="J41" s="45">
        <v>40</v>
      </c>
      <c r="K41" s="45">
        <f t="shared" si="0"/>
        <v>3</v>
      </c>
      <c r="L41" s="45">
        <f t="shared" si="1"/>
        <v>0</v>
      </c>
      <c r="M41" s="45">
        <f t="shared" si="2"/>
        <v>0</v>
      </c>
    </row>
    <row r="42" spans="1:13" ht="14.25">
      <c r="A42" s="45" t="str">
        <f>'ANAL_UCZ JPOL_MAT'!B43</f>
        <v>B18</v>
      </c>
      <c r="B42" s="46">
        <f>'ANAL_UCZ JPOL_MAT'!D43</f>
        <v>15.17</v>
      </c>
      <c r="C42" s="46">
        <f>'ANAL_UCZ JPOL_MAT'!K43</f>
        <v>10.92</v>
      </c>
      <c r="D42" s="46">
        <f>'ANAL_UCZ JPOL_MAT'!P43</f>
        <v>4</v>
      </c>
      <c r="F42" s="47">
        <v>15</v>
      </c>
      <c r="G42" s="47">
        <v>11</v>
      </c>
      <c r="H42" s="47">
        <v>4</v>
      </c>
      <c r="J42" s="45">
        <v>41</v>
      </c>
      <c r="K42" s="45">
        <f t="shared" si="0"/>
        <v>5</v>
      </c>
      <c r="L42" s="45">
        <f t="shared" si="1"/>
        <v>0</v>
      </c>
      <c r="M42" s="45">
        <f t="shared" si="2"/>
        <v>0</v>
      </c>
    </row>
    <row r="43" spans="1:8" ht="14.25">
      <c r="A43" s="45" t="str">
        <f>'ANAL_UCZ JPOL_MAT'!B44</f>
        <v>B19</v>
      </c>
      <c r="B43" s="46">
        <f>'ANAL_UCZ JPOL_MAT'!D44</f>
        <v>29.11</v>
      </c>
      <c r="C43" s="46">
        <f>'ANAL_UCZ JPOL_MAT'!K44</f>
        <v>15.96</v>
      </c>
      <c r="D43" s="46">
        <f>'ANAL_UCZ JPOL_MAT'!P44</f>
        <v>13</v>
      </c>
      <c r="F43" s="47">
        <v>29</v>
      </c>
      <c r="G43" s="47">
        <v>16</v>
      </c>
      <c r="H43" s="47">
        <v>13</v>
      </c>
    </row>
    <row r="44" spans="1:13" ht="14.25">
      <c r="A44" s="45" t="str">
        <f>'ANAL_UCZ JPOL_MAT'!B45</f>
        <v>B20</v>
      </c>
      <c r="B44" s="46">
        <f>'ANAL_UCZ JPOL_MAT'!D45</f>
        <v>18.86</v>
      </c>
      <c r="C44" s="46">
        <f>'ANAL_UCZ JPOL_MAT'!K45</f>
        <v>10.92</v>
      </c>
      <c r="D44" s="46">
        <f>'ANAL_UCZ JPOL_MAT'!P45</f>
        <v>8</v>
      </c>
      <c r="F44" s="47">
        <v>19</v>
      </c>
      <c r="G44" s="47">
        <v>11</v>
      </c>
      <c r="H44" s="47">
        <v>8</v>
      </c>
      <c r="K44" s="45">
        <f>SUM(K2:K43)</f>
        <v>72</v>
      </c>
      <c r="L44" s="45">
        <f>SUM(L2:L43)</f>
        <v>72</v>
      </c>
      <c r="M44" s="45">
        <f>SUM(M2:M43)</f>
        <v>72</v>
      </c>
    </row>
    <row r="45" spans="1:8" ht="14.25">
      <c r="A45" s="45" t="str">
        <f>'ANAL_UCZ JPOL_MAT'!B46</f>
        <v>B21</v>
      </c>
      <c r="B45" s="46">
        <f>'ANAL_UCZ JPOL_MAT'!D46</f>
        <v>20.91</v>
      </c>
      <c r="C45" s="46">
        <f>'ANAL_UCZ JPOL_MAT'!K46</f>
        <v>14.91</v>
      </c>
      <c r="D45" s="46">
        <f>'ANAL_UCZ JPOL_MAT'!P46</f>
        <v>6</v>
      </c>
      <c r="F45" s="47">
        <v>21</v>
      </c>
      <c r="G45" s="47">
        <v>15</v>
      </c>
      <c r="H45" s="47">
        <v>6</v>
      </c>
    </row>
    <row r="46" spans="1:13" ht="14.25">
      <c r="A46" s="45" t="str">
        <f>'ANAL_UCZ JPOL_MAT'!B47</f>
        <v>B22</v>
      </c>
      <c r="B46" s="46">
        <f>'ANAL_UCZ JPOL_MAT'!D47</f>
        <v>22.14</v>
      </c>
      <c r="C46" s="46">
        <f>'ANAL_UCZ JPOL_MAT'!K47</f>
        <v>14.07</v>
      </c>
      <c r="D46" s="46">
        <f>'ANAL_UCZ JPOL_MAT'!P47</f>
        <v>8</v>
      </c>
      <c r="F46" s="47">
        <v>22</v>
      </c>
      <c r="G46" s="47">
        <v>14</v>
      </c>
      <c r="H46" s="47">
        <v>8</v>
      </c>
      <c r="K46" s="45">
        <f>_xlfn.MODE.SNGL(K2:K42)</f>
        <v>0</v>
      </c>
      <c r="L46" s="45">
        <f>_xlfn.MODE.SNGL(L2:L42)</f>
        <v>0</v>
      </c>
      <c r="M46" s="45">
        <f>_xlfn.MODE.SNGL(M2:M42)</f>
        <v>0</v>
      </c>
    </row>
    <row r="47" spans="1:8" ht="14.25">
      <c r="A47" s="45" t="str">
        <f>'ANAL_UCZ JPOL_MAT'!B48</f>
        <v>B23</v>
      </c>
      <c r="B47" s="46">
        <f>'ANAL_UCZ JPOL_MAT'!D48</f>
        <v>16.81</v>
      </c>
      <c r="C47" s="46">
        <f>'ANAL_UCZ JPOL_MAT'!K48</f>
        <v>10.08</v>
      </c>
      <c r="D47" s="46">
        <f>'ANAL_UCZ JPOL_MAT'!P48</f>
        <v>7</v>
      </c>
      <c r="F47" s="47">
        <v>17</v>
      </c>
      <c r="G47" s="47">
        <v>10</v>
      </c>
      <c r="H47" s="47">
        <v>7</v>
      </c>
    </row>
    <row r="48" spans="1:8" ht="14.25">
      <c r="A48" s="45" t="str">
        <f>'ANAL_UCZ JPOL_MAT'!B49</f>
        <v>B24</v>
      </c>
      <c r="B48" s="46">
        <f>'ANAL_UCZ JPOL_MAT'!D49</f>
        <v>29.93</v>
      </c>
      <c r="C48" s="46">
        <f>'ANAL_UCZ JPOL_MAT'!K49</f>
        <v>14.07</v>
      </c>
      <c r="D48" s="46">
        <f>'ANAL_UCZ JPOL_MAT'!P49</f>
        <v>16</v>
      </c>
      <c r="F48" s="47">
        <v>30</v>
      </c>
      <c r="G48" s="47">
        <v>14</v>
      </c>
      <c r="H48" s="47">
        <v>16</v>
      </c>
    </row>
    <row r="49" spans="1:8" ht="14.25">
      <c r="A49" s="45" t="str">
        <f>'ANAL_UCZ JPOL_MAT'!B50</f>
        <v>C01</v>
      </c>
      <c r="B49" s="46">
        <f>'ANAL_UCZ JPOL_MAT'!D50</f>
        <v>25.01</v>
      </c>
      <c r="C49" s="46">
        <f>'ANAL_UCZ JPOL_MAT'!K50</f>
        <v>14.91</v>
      </c>
      <c r="D49" s="46">
        <f>'ANAL_UCZ JPOL_MAT'!P50</f>
        <v>10</v>
      </c>
      <c r="F49" s="47">
        <v>25</v>
      </c>
      <c r="G49" s="47">
        <v>15</v>
      </c>
      <c r="H49" s="47">
        <v>10</v>
      </c>
    </row>
    <row r="50" spans="1:8" ht="14.25">
      <c r="A50" s="45" t="str">
        <f>'ANAL_UCZ JPOL_MAT'!B51</f>
        <v>C02</v>
      </c>
      <c r="B50" s="46">
        <f>'ANAL_UCZ JPOL_MAT'!D51</f>
        <v>38.13</v>
      </c>
      <c r="C50" s="46">
        <f>'ANAL_UCZ JPOL_MAT'!K51</f>
        <v>21</v>
      </c>
      <c r="D50" s="46">
        <f>'ANAL_UCZ JPOL_MAT'!P51</f>
        <v>17</v>
      </c>
      <c r="F50" s="47">
        <v>38</v>
      </c>
      <c r="G50" s="47">
        <v>21</v>
      </c>
      <c r="H50" s="47">
        <v>17</v>
      </c>
    </row>
    <row r="51" spans="1:8" ht="14.25">
      <c r="A51" s="45" t="str">
        <f>'ANAL_UCZ JPOL_MAT'!B52</f>
        <v>C03</v>
      </c>
      <c r="B51" s="46">
        <f>'ANAL_UCZ JPOL_MAT'!D52</f>
        <v>31.16</v>
      </c>
      <c r="C51" s="46">
        <f>'ANAL_UCZ JPOL_MAT'!K52</f>
        <v>18.06</v>
      </c>
      <c r="D51" s="46">
        <f>'ANAL_UCZ JPOL_MAT'!P52</f>
        <v>13</v>
      </c>
      <c r="F51" s="47">
        <v>31</v>
      </c>
      <c r="G51" s="47">
        <v>18</v>
      </c>
      <c r="H51" s="47">
        <v>13</v>
      </c>
    </row>
    <row r="52" spans="1:8" ht="14.25">
      <c r="A52" s="45" t="str">
        <f>'ANAL_UCZ JPOL_MAT'!B53</f>
        <v>C05</v>
      </c>
      <c r="B52" s="46">
        <f>'ANAL_UCZ JPOL_MAT'!D53</f>
        <v>22.14</v>
      </c>
      <c r="C52" s="46">
        <f>'ANAL_UCZ JPOL_MAT'!K53</f>
        <v>17.01</v>
      </c>
      <c r="D52" s="46">
        <f>'ANAL_UCZ JPOL_MAT'!P53</f>
        <v>5</v>
      </c>
      <c r="F52" s="47">
        <v>22</v>
      </c>
      <c r="G52" s="47">
        <v>17</v>
      </c>
      <c r="H52" s="47">
        <v>5</v>
      </c>
    </row>
    <row r="53" spans="1:8" ht="14.25">
      <c r="A53" s="45" t="str">
        <f>'ANAL_UCZ JPOL_MAT'!B54</f>
        <v>C06</v>
      </c>
      <c r="B53" s="46">
        <f>'ANAL_UCZ JPOL_MAT'!D54</f>
        <v>18.04</v>
      </c>
      <c r="C53" s="46">
        <f>'ANAL_UCZ JPOL_MAT'!K54</f>
        <v>10.92</v>
      </c>
      <c r="D53" s="46">
        <f>'ANAL_UCZ JPOL_MAT'!P54</f>
        <v>7</v>
      </c>
      <c r="F53" s="47">
        <v>18</v>
      </c>
      <c r="G53" s="47">
        <v>11</v>
      </c>
      <c r="H53" s="47">
        <v>7</v>
      </c>
    </row>
    <row r="54" spans="1:8" ht="14.25">
      <c r="A54" s="45" t="str">
        <f>'ANAL_UCZ JPOL_MAT'!B55</f>
        <v>C07</v>
      </c>
      <c r="B54" s="46">
        <f>'ANAL_UCZ JPOL_MAT'!D55</f>
        <v>36.9</v>
      </c>
      <c r="C54" s="46">
        <f>'ANAL_UCZ JPOL_MAT'!K55</f>
        <v>18.9</v>
      </c>
      <c r="D54" s="46">
        <f>'ANAL_UCZ JPOL_MAT'!P55</f>
        <v>18</v>
      </c>
      <c r="F54" s="47">
        <v>37</v>
      </c>
      <c r="G54" s="47">
        <v>19</v>
      </c>
      <c r="H54" s="47">
        <v>18</v>
      </c>
    </row>
    <row r="55" spans="1:8" ht="14.25">
      <c r="A55" s="45" t="str">
        <f>'ANAL_UCZ JPOL_MAT'!B56</f>
        <v>C08</v>
      </c>
      <c r="B55" s="46">
        <f>'ANAL_UCZ JPOL_MAT'!D56</f>
        <v>27.88</v>
      </c>
      <c r="C55" s="46">
        <f>'ANAL_UCZ JPOL_MAT'!K56</f>
        <v>15.96</v>
      </c>
      <c r="D55" s="46">
        <f>'ANAL_UCZ JPOL_MAT'!P56</f>
        <v>12</v>
      </c>
      <c r="F55" s="47">
        <v>28</v>
      </c>
      <c r="G55" s="47">
        <v>16</v>
      </c>
      <c r="H55" s="47">
        <v>12</v>
      </c>
    </row>
    <row r="56" spans="1:8" ht="14.25">
      <c r="A56" s="45" t="str">
        <f>'ANAL_UCZ JPOL_MAT'!B57</f>
        <v>C09</v>
      </c>
      <c r="B56" s="46">
        <f>'ANAL_UCZ JPOL_MAT'!D57</f>
        <v>15.99</v>
      </c>
      <c r="C56" s="46">
        <f>'ANAL_UCZ JPOL_MAT'!K57</f>
        <v>10.08</v>
      </c>
      <c r="D56" s="46">
        <f>'ANAL_UCZ JPOL_MAT'!P57</f>
        <v>6</v>
      </c>
      <c r="F56" s="47">
        <v>16</v>
      </c>
      <c r="G56" s="47">
        <v>10</v>
      </c>
      <c r="H56" s="47">
        <v>6</v>
      </c>
    </row>
    <row r="57" spans="1:8" ht="14.25">
      <c r="A57" s="45" t="str">
        <f>'ANAL_UCZ JPOL_MAT'!B58</f>
        <v>C10</v>
      </c>
      <c r="B57" s="46">
        <f>'ANAL_UCZ JPOL_MAT'!D58</f>
        <v>40.18</v>
      </c>
      <c r="C57" s="46">
        <f>'ANAL_UCZ JPOL_MAT'!K58</f>
        <v>21</v>
      </c>
      <c r="D57" s="46">
        <f>'ANAL_UCZ JPOL_MAT'!P58</f>
        <v>19</v>
      </c>
      <c r="F57" s="47">
        <v>40</v>
      </c>
      <c r="G57" s="47">
        <v>21</v>
      </c>
      <c r="H57" s="47">
        <v>19</v>
      </c>
    </row>
    <row r="58" spans="1:8" ht="14.25">
      <c r="A58" s="45" t="str">
        <f>'ANAL_UCZ JPOL_MAT'!B59</f>
        <v>C12</v>
      </c>
      <c r="B58" s="46">
        <f>'ANAL_UCZ JPOL_MAT'!D59</f>
        <v>34.85</v>
      </c>
      <c r="C58" s="46">
        <f>'ANAL_UCZ JPOL_MAT'!K59</f>
        <v>15.96</v>
      </c>
      <c r="D58" s="46">
        <f>'ANAL_UCZ JPOL_MAT'!P59</f>
        <v>19</v>
      </c>
      <c r="F58" s="47">
        <v>35</v>
      </c>
      <c r="G58" s="47">
        <v>16</v>
      </c>
      <c r="H58" s="47">
        <v>19</v>
      </c>
    </row>
    <row r="59" spans="1:8" ht="14.25">
      <c r="A59" s="45" t="str">
        <f>'ANAL_UCZ JPOL_MAT'!B60</f>
        <v>C13</v>
      </c>
      <c r="B59" s="46">
        <f>'ANAL_UCZ JPOL_MAT'!D60</f>
        <v>20.09</v>
      </c>
      <c r="C59" s="46">
        <f>'ANAL_UCZ JPOL_MAT'!K60</f>
        <v>14.07</v>
      </c>
      <c r="D59" s="46">
        <f>'ANAL_UCZ JPOL_MAT'!P60</f>
        <v>6</v>
      </c>
      <c r="F59" s="47">
        <v>20</v>
      </c>
      <c r="G59" s="47">
        <v>14</v>
      </c>
      <c r="H59" s="47">
        <v>6</v>
      </c>
    </row>
    <row r="60" spans="1:8" ht="14.25">
      <c r="A60" s="45" t="str">
        <f>'ANAL_UCZ JPOL_MAT'!B61</f>
        <v>C14</v>
      </c>
      <c r="B60" s="46">
        <f>'ANAL_UCZ JPOL_MAT'!D61</f>
        <v>36.9</v>
      </c>
      <c r="C60" s="46">
        <f>'ANAL_UCZ JPOL_MAT'!K61</f>
        <v>18.9</v>
      </c>
      <c r="D60" s="46">
        <f>'ANAL_UCZ JPOL_MAT'!P61</f>
        <v>18</v>
      </c>
      <c r="F60" s="47">
        <v>37</v>
      </c>
      <c r="G60" s="47">
        <v>19</v>
      </c>
      <c r="H60" s="47">
        <v>18</v>
      </c>
    </row>
    <row r="61" spans="1:8" ht="14.25">
      <c r="A61" s="45" t="str">
        <f>'ANAL_UCZ JPOL_MAT'!B62</f>
        <v>C15</v>
      </c>
      <c r="B61" s="46">
        <f>'ANAL_UCZ JPOL_MAT'!D62</f>
        <v>41</v>
      </c>
      <c r="C61" s="46">
        <f>'ANAL_UCZ JPOL_MAT'!K62</f>
        <v>21</v>
      </c>
      <c r="D61" s="46">
        <f>'ANAL_UCZ JPOL_MAT'!P62</f>
        <v>20</v>
      </c>
      <c r="F61" s="47">
        <v>41</v>
      </c>
      <c r="G61" s="47">
        <v>21</v>
      </c>
      <c r="H61" s="47">
        <v>20</v>
      </c>
    </row>
    <row r="62" spans="1:8" ht="14.25">
      <c r="A62" s="45" t="str">
        <f>'ANAL_UCZ JPOL_MAT'!B63</f>
        <v>C16</v>
      </c>
      <c r="B62" s="46">
        <f>'ANAL_UCZ JPOL_MAT'!D63</f>
        <v>38.95</v>
      </c>
      <c r="C62" s="46">
        <f>'ANAL_UCZ JPOL_MAT'!K63</f>
        <v>19.95</v>
      </c>
      <c r="D62" s="46">
        <f>'ANAL_UCZ JPOL_MAT'!P63</f>
        <v>19</v>
      </c>
      <c r="F62" s="47">
        <v>39</v>
      </c>
      <c r="G62" s="47">
        <v>20</v>
      </c>
      <c r="H62" s="47">
        <v>19</v>
      </c>
    </row>
    <row r="63" spans="1:8" ht="14.25">
      <c r="A63" s="45" t="str">
        <f>'ANAL_UCZ JPOL_MAT'!B64</f>
        <v>C17</v>
      </c>
      <c r="B63" s="46">
        <f>'ANAL_UCZ JPOL_MAT'!D64</f>
        <v>41</v>
      </c>
      <c r="C63" s="46">
        <f>'ANAL_UCZ JPOL_MAT'!K64</f>
        <v>21</v>
      </c>
      <c r="D63" s="46">
        <f>'ANAL_UCZ JPOL_MAT'!P64</f>
        <v>20</v>
      </c>
      <c r="F63" s="47">
        <v>41</v>
      </c>
      <c r="G63" s="47">
        <v>21</v>
      </c>
      <c r="H63" s="47">
        <v>20</v>
      </c>
    </row>
    <row r="64" spans="1:8" ht="14.25">
      <c r="A64" s="45" t="str">
        <f>'ANAL_UCZ JPOL_MAT'!B65</f>
        <v>C18</v>
      </c>
      <c r="B64" s="46">
        <f>'ANAL_UCZ JPOL_MAT'!D65</f>
        <v>27.06</v>
      </c>
      <c r="C64" s="46">
        <f>'ANAL_UCZ JPOL_MAT'!K65</f>
        <v>15.96</v>
      </c>
      <c r="D64" s="46">
        <f>'ANAL_UCZ JPOL_MAT'!P65</f>
        <v>11</v>
      </c>
      <c r="F64" s="47">
        <v>27</v>
      </c>
      <c r="G64" s="47">
        <v>16</v>
      </c>
      <c r="H64" s="47">
        <v>11</v>
      </c>
    </row>
    <row r="65" spans="1:8" ht="14.25">
      <c r="A65" s="45" t="str">
        <f>'ANAL_UCZ JPOL_MAT'!B66</f>
        <v>C19</v>
      </c>
      <c r="B65" s="46">
        <f>'ANAL_UCZ JPOL_MAT'!D66</f>
        <v>27.06</v>
      </c>
      <c r="C65" s="46">
        <f>'ANAL_UCZ JPOL_MAT'!K66</f>
        <v>13.02</v>
      </c>
      <c r="D65" s="46">
        <f>'ANAL_UCZ JPOL_MAT'!P66</f>
        <v>14</v>
      </c>
      <c r="F65" s="47">
        <v>27</v>
      </c>
      <c r="G65" s="47">
        <v>13</v>
      </c>
      <c r="H65" s="47">
        <v>14</v>
      </c>
    </row>
    <row r="66" spans="1:8" ht="14.25">
      <c r="A66" s="45" t="str">
        <f>'ANAL_UCZ JPOL_MAT'!B67</f>
        <v>C20</v>
      </c>
      <c r="B66" s="46">
        <f>'ANAL_UCZ JPOL_MAT'!D67</f>
        <v>15.99</v>
      </c>
      <c r="C66" s="46">
        <f>'ANAL_UCZ JPOL_MAT'!K67</f>
        <v>10.08</v>
      </c>
      <c r="D66" s="46">
        <f>'ANAL_UCZ JPOL_MAT'!P67</f>
        <v>6</v>
      </c>
      <c r="F66" s="47">
        <v>16</v>
      </c>
      <c r="G66" s="47">
        <v>10</v>
      </c>
      <c r="H66" s="47">
        <v>6</v>
      </c>
    </row>
    <row r="67" spans="1:8" ht="14.25">
      <c r="A67" s="45" t="str">
        <f>'ANAL_UCZ JPOL_MAT'!B68</f>
        <v>C21</v>
      </c>
      <c r="B67" s="46">
        <f>'ANAL_UCZ JPOL_MAT'!D68</f>
        <v>11.07</v>
      </c>
      <c r="C67" s="46">
        <f>'ANAL_UCZ JPOL_MAT'!K68</f>
        <v>7.98</v>
      </c>
      <c r="D67" s="46">
        <f>'ANAL_UCZ JPOL_MAT'!P68</f>
        <v>3</v>
      </c>
      <c r="F67" s="47">
        <v>11</v>
      </c>
      <c r="G67" s="47">
        <v>8</v>
      </c>
      <c r="H67" s="47">
        <v>3</v>
      </c>
    </row>
    <row r="68" spans="1:8" ht="14.25">
      <c r="A68" s="45" t="str">
        <f>'ANAL_UCZ JPOL_MAT'!B69</f>
        <v>C23</v>
      </c>
      <c r="B68" s="46">
        <f>'ANAL_UCZ JPOL_MAT'!D69</f>
        <v>15.17</v>
      </c>
      <c r="C68" s="46">
        <f>'ANAL_UCZ JPOL_MAT'!K69</f>
        <v>11.97</v>
      </c>
      <c r="D68" s="46">
        <f>'ANAL_UCZ JPOL_MAT'!P69</f>
        <v>3</v>
      </c>
      <c r="F68" s="47">
        <v>15</v>
      </c>
      <c r="G68" s="47">
        <v>12</v>
      </c>
      <c r="H68" s="47">
        <v>3</v>
      </c>
    </row>
    <row r="69" spans="1:8" ht="14.25">
      <c r="A69" s="45" t="str">
        <f>'ANAL_UCZ JPOL_MAT'!B70</f>
        <v>C24</v>
      </c>
      <c r="B69" s="46">
        <f>'ANAL_UCZ JPOL_MAT'!D70</f>
        <v>25.01</v>
      </c>
      <c r="C69" s="46">
        <f>'ANAL_UCZ JPOL_MAT'!K70</f>
        <v>17.01</v>
      </c>
      <c r="D69" s="46">
        <f>'ANAL_UCZ JPOL_MAT'!P70</f>
        <v>8</v>
      </c>
      <c r="F69" s="47">
        <v>25</v>
      </c>
      <c r="G69" s="47">
        <v>17</v>
      </c>
      <c r="H69" s="47">
        <v>8</v>
      </c>
    </row>
    <row r="70" spans="1:8" ht="14.25">
      <c r="A70" s="45" t="str">
        <f>'ANAL_UCZ JPOL_MAT'!B71</f>
        <v>C25</v>
      </c>
      <c r="B70" s="46">
        <f>'ANAL_UCZ JPOL_MAT'!D71</f>
        <v>24.19</v>
      </c>
      <c r="C70" s="46">
        <f>'ANAL_UCZ JPOL_MAT'!K71</f>
        <v>14.91</v>
      </c>
      <c r="D70" s="46">
        <f>'ANAL_UCZ JPOL_MAT'!P71</f>
        <v>9</v>
      </c>
      <c r="F70" s="47">
        <v>24</v>
      </c>
      <c r="G70" s="47">
        <v>15</v>
      </c>
      <c r="H70" s="47">
        <v>9</v>
      </c>
    </row>
    <row r="71" spans="1:8" ht="14.25">
      <c r="A71" s="45" t="str">
        <f>'ANAL_UCZ JPOL_MAT'!B72</f>
        <v>C26</v>
      </c>
      <c r="B71" s="46">
        <f>'ANAL_UCZ JPOL_MAT'!D72</f>
        <v>24.19</v>
      </c>
      <c r="C71" s="46">
        <f>'ANAL_UCZ JPOL_MAT'!K72</f>
        <v>15.96</v>
      </c>
      <c r="D71" s="46">
        <f>'ANAL_UCZ JPOL_MAT'!P72</f>
        <v>8</v>
      </c>
      <c r="F71" s="47">
        <v>24</v>
      </c>
      <c r="G71" s="47">
        <v>16</v>
      </c>
      <c r="H71" s="47">
        <v>8</v>
      </c>
    </row>
    <row r="72" spans="1:8" ht="14.25">
      <c r="A72" s="45" t="str">
        <f>'ANAL_UCZ JPOL_MAT'!B73</f>
        <v>C27</v>
      </c>
      <c r="B72" s="46">
        <f>'ANAL_UCZ JPOL_MAT'!D73</f>
        <v>41</v>
      </c>
      <c r="C72" s="46">
        <f>'ANAL_UCZ JPOL_MAT'!K73</f>
        <v>21</v>
      </c>
      <c r="D72" s="46">
        <f>'ANAL_UCZ JPOL_MAT'!P73</f>
        <v>20</v>
      </c>
      <c r="F72" s="47">
        <v>41</v>
      </c>
      <c r="G72" s="47">
        <v>21</v>
      </c>
      <c r="H72" s="47">
        <v>20</v>
      </c>
    </row>
    <row r="73" spans="1:8" ht="14.25">
      <c r="A73" s="45" t="str">
        <f>'ANAL_UCZ JPOL_MAT'!B74</f>
        <v>C28</v>
      </c>
      <c r="B73" s="46">
        <f>'ANAL_UCZ JPOL_MAT'!D74</f>
        <v>27.88</v>
      </c>
      <c r="C73" s="46">
        <f>'ANAL_UCZ JPOL_MAT'!K74</f>
        <v>18.06</v>
      </c>
      <c r="D73" s="46">
        <f>'ANAL_UCZ JPOL_MAT'!P74</f>
        <v>10</v>
      </c>
      <c r="F73" s="47">
        <v>28</v>
      </c>
      <c r="G73" s="47">
        <v>18</v>
      </c>
      <c r="H73" s="47">
        <v>10</v>
      </c>
    </row>
    <row r="74" ht="14.25">
      <c r="A74" s="45">
        <f>'ANAL_UCZ JPOL_MAT'!B75</f>
        <v>0</v>
      </c>
    </row>
    <row r="75" ht="14.25">
      <c r="A75" s="45">
        <f>'ANAL_UCZ JPOL_MAT'!B76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I17:L27"/>
  <sheetViews>
    <sheetView zoomScalePageLayoutView="0" workbookViewId="0" topLeftCell="A1">
      <selection activeCell="J18" sqref="J18"/>
    </sheetView>
  </sheetViews>
  <sheetFormatPr defaultColWidth="8.796875" defaultRowHeight="14.25"/>
  <sheetData>
    <row r="17" spans="9:12" ht="14.25">
      <c r="I17" s="14"/>
      <c r="J17" s="48" t="s">
        <v>66</v>
      </c>
      <c r="K17" s="48" t="s">
        <v>67</v>
      </c>
      <c r="L17" s="48" t="s">
        <v>68</v>
      </c>
    </row>
    <row r="18" spans="9:12" ht="28.5">
      <c r="I18" s="51" t="s">
        <v>39</v>
      </c>
      <c r="J18" s="15">
        <f>'Analiza czynności '!B82</f>
        <v>0.6863143631436315</v>
      </c>
      <c r="K18" s="15">
        <f>'Analiza czynności '!C82</f>
        <v>0.7612433862433863</v>
      </c>
      <c r="L18" s="15">
        <f>'Analiza czynności '!D82</f>
        <v>0.6076388888888888</v>
      </c>
    </row>
    <row r="19" spans="9:12" ht="14.25">
      <c r="I19" s="18" t="s">
        <v>58</v>
      </c>
      <c r="J19" s="15">
        <f>'Analiza czynności '!B83</f>
        <v>24</v>
      </c>
      <c r="K19" s="15">
        <f>'Analiza czynności '!C83</f>
        <v>17</v>
      </c>
      <c r="L19" s="15">
        <f>'Analiza czynności '!D83</f>
        <v>20</v>
      </c>
    </row>
    <row r="20" spans="9:12" ht="14.25">
      <c r="I20" s="18"/>
      <c r="J20" s="15"/>
      <c r="K20" s="15"/>
      <c r="L20" s="15"/>
    </row>
    <row r="21" spans="9:12" ht="14.25">
      <c r="I21" s="18" t="s">
        <v>59</v>
      </c>
      <c r="J21" s="15">
        <f>'Analiza czynności '!B84</f>
        <v>28</v>
      </c>
      <c r="K21" s="15">
        <f>'Analiza czynności '!C84</f>
        <v>17</v>
      </c>
      <c r="L21" s="15">
        <f>'Analiza czynności '!D84</f>
        <v>11.5</v>
      </c>
    </row>
    <row r="22" spans="9:12" ht="14.25">
      <c r="I22" s="18" t="s">
        <v>60</v>
      </c>
      <c r="J22" s="15">
        <f>'Analiza czynności '!B85</f>
        <v>28.13888888888889</v>
      </c>
      <c r="K22" s="15">
        <f>'Analiza czynności '!C85</f>
        <v>15.98611111111111</v>
      </c>
      <c r="L22" s="15">
        <f>'Analiza czynności '!D85</f>
        <v>12.152777777777779</v>
      </c>
    </row>
    <row r="23" spans="9:12" ht="14.25">
      <c r="I23" s="18" t="s">
        <v>61</v>
      </c>
      <c r="J23" s="15">
        <f>'Analiza czynności '!B86</f>
        <v>41</v>
      </c>
      <c r="K23" s="15">
        <f>'Analiza czynności '!C86</f>
        <v>21</v>
      </c>
      <c r="L23" s="15">
        <f>'Analiza czynności '!D86</f>
        <v>20</v>
      </c>
    </row>
    <row r="24" spans="9:12" ht="14.25">
      <c r="I24" s="18" t="s">
        <v>62</v>
      </c>
      <c r="J24" s="15">
        <f>'Analiza czynności '!B87</f>
        <v>11</v>
      </c>
      <c r="K24" s="15">
        <f>'Analiza czynności '!C87</f>
        <v>7</v>
      </c>
      <c r="L24" s="15">
        <f>'Analiza czynności '!D87</f>
        <v>3</v>
      </c>
    </row>
    <row r="25" spans="9:12" ht="14.25">
      <c r="I25" s="18" t="s">
        <v>63</v>
      </c>
      <c r="J25" s="15">
        <f>'Analiza czynności '!B88</f>
        <v>30</v>
      </c>
      <c r="K25" s="15">
        <f>'Analiza czynności '!C88</f>
        <v>14</v>
      </c>
      <c r="L25" s="15">
        <f>'Analiza czynności '!D88</f>
        <v>17</v>
      </c>
    </row>
    <row r="26" spans="9:12" ht="14.25">
      <c r="I26" s="18" t="s">
        <v>64</v>
      </c>
      <c r="J26" s="15">
        <f>'Analiza czynności '!B89</f>
        <v>72.23070987654322</v>
      </c>
      <c r="K26" s="15">
        <f>'Analiza czynności '!C89</f>
        <v>12.735918209876543</v>
      </c>
      <c r="L26" s="15">
        <f>'Analiza czynności '!D89</f>
        <v>30.740547839506174</v>
      </c>
    </row>
    <row r="27" spans="9:12" ht="14.25">
      <c r="I27" s="18" t="s">
        <v>65</v>
      </c>
      <c r="J27" s="15">
        <f>'Analiza czynności '!B90</f>
        <v>8.498865211105729</v>
      </c>
      <c r="K27" s="15">
        <f>'Analiza czynności '!C90</f>
        <v>3.5687418244917275</v>
      </c>
      <c r="L27" s="15">
        <f>'Analiza czynności '!D90</f>
        <v>5.544415915090261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49">
      <selection activeCell="B3" sqref="B3"/>
    </sheetView>
  </sheetViews>
  <sheetFormatPr defaultColWidth="8.796875" defaultRowHeight="14.25"/>
  <cols>
    <col min="1" max="1" width="3.19921875" style="3" customWidth="1"/>
    <col min="2" max="5" width="7.59765625" style="3" customWidth="1"/>
    <col min="6" max="6" width="10.3984375" style="3" customWidth="1"/>
    <col min="7" max="7" width="11" style="3" customWidth="1"/>
    <col min="8" max="8" width="14" style="3" customWidth="1"/>
    <col min="9" max="9" width="13.69921875" style="3" customWidth="1"/>
    <col min="10" max="10" width="16.19921875" style="3" bestFit="1" customWidth="1"/>
    <col min="11" max="16384" width="9" style="3" customWidth="1"/>
  </cols>
  <sheetData>
    <row r="1" spans="2:4" ht="14.25">
      <c r="B1" s="53" t="s">
        <v>36</v>
      </c>
      <c r="C1" s="53"/>
      <c r="D1" s="3">
        <v>40</v>
      </c>
    </row>
    <row r="2" spans="1:10" s="5" customFormat="1" ht="71.25">
      <c r="A2" s="4" t="s">
        <v>37</v>
      </c>
      <c r="B2" s="5" t="s">
        <v>0</v>
      </c>
      <c r="C2" s="5" t="s">
        <v>38</v>
      </c>
      <c r="D2" s="5" t="s">
        <v>45</v>
      </c>
      <c r="E2" s="6" t="s">
        <v>39</v>
      </c>
      <c r="F2" s="6" t="s">
        <v>40</v>
      </c>
      <c r="G2" s="7" t="s">
        <v>41</v>
      </c>
      <c r="H2" s="7" t="s">
        <v>42</v>
      </c>
      <c r="I2" s="11" t="s">
        <v>46</v>
      </c>
      <c r="J2" s="11" t="s">
        <v>47</v>
      </c>
    </row>
    <row r="3" spans="1:10" ht="38.25" customHeight="1">
      <c r="A3" s="3">
        <v>1</v>
      </c>
      <c r="B3" s="3" t="str">
        <f>'Wyniki PMA'!A2</f>
        <v>A01</v>
      </c>
      <c r="D3" s="10">
        <f>($D$1*F3)/100</f>
        <v>15.2</v>
      </c>
      <c r="E3" s="8">
        <f>(D3/$D$1)</f>
        <v>0.38</v>
      </c>
      <c r="F3" s="8">
        <f>'Wyniki PMA'!F2</f>
        <v>38</v>
      </c>
      <c r="G3" s="7" t="str">
        <f>IF(E3&lt;=0.19,"Bardzo trudny",IF(E3&lt;=0.49,"Trudny",IF(E3&lt;=0.69,"Umiarkowanie trudny",IF(E3&lt;=0.79,"Łatwy",IF(E3&lt;=0.89,"Łatwy","Bardzo łatwy")))))</f>
        <v>Trudny</v>
      </c>
      <c r="H3" s="8" t="str">
        <f>IF(E3&lt;=0.19,"Bardzo niskim",IF(E3&lt;=0.49,"Niskim",IF(E3&lt;=0.69,"Niżej zadawalającym",IF(E3&lt;=0.79,"Zadawalającym",IF(E3&lt;=0.89,"Dobrym","Bardzo dobrym")))))</f>
        <v>Niskim</v>
      </c>
      <c r="I3" s="12" t="str">
        <f>IF($F3&lt;35,"1",IF($F3&lt;=48,"2",IF($F3&lt;=60,"3",IF($F3&lt;=75,"4",IF($F3&lt;=88,"5",IF($F3&lt;=95,"6",IF($F3&lt;=98,"7",IF($F3&lt;=100,"9","9"))))))))</f>
        <v>2</v>
      </c>
      <c r="J3" s="13" t="str">
        <f>IF($F3&lt;=35,"NAJNIŻSZY",IF($F3&lt;=48,"BARDZO NISKI",IF($F3&lt;=60,"NISKI",IF($F3&lt;=75,"NIŻEJ ŚREDNI",IF($F3&lt;=88,"ŚREDNI",IF($F3&lt;=95,"WYŻEJ ŚREDNI",IF($F3&lt;=98,"WYSOKI",IF($F3&lt;=100,"NAJWYŻSZY","NAJWYŻSZY"))))))))</f>
        <v>BARDZO NISKI</v>
      </c>
    </row>
    <row r="4" spans="1:10" ht="38.25" customHeight="1">
      <c r="A4" s="3">
        <v>2</v>
      </c>
      <c r="B4" s="3" t="str">
        <f>'Wyniki PMA'!A3</f>
        <v>A02</v>
      </c>
      <c r="D4" s="10">
        <f aca="true" t="shared" si="0" ref="D4:D74">($D$1*F4)/100</f>
        <v>40</v>
      </c>
      <c r="E4" s="8">
        <f aca="true" t="shared" si="1" ref="E4:E74">(D4/$D$1)</f>
        <v>1</v>
      </c>
      <c r="F4" s="8">
        <f>'Wyniki PMA'!F3</f>
        <v>100</v>
      </c>
      <c r="G4" s="7" t="str">
        <f aca="true" t="shared" si="2" ref="G4:G74">IF(E4&lt;=0.19,"Bardzo trudny",IF(E4&lt;=0.49,"Trudny",IF(E4&lt;=0.69,"Umiarkowanie trudny",IF(E4&lt;=0.79,"Łatwy",IF(E4&lt;=0.89,"Łatwy","Bardzo łatwy")))))</f>
        <v>Bardzo łatwy</v>
      </c>
      <c r="H4" s="8" t="str">
        <f aca="true" t="shared" si="3" ref="H4:H74">IF(E4&lt;=0.19,"Bardzo niskim",IF(E4&lt;=0.49,"Niskim",IF(E4&lt;=0.69,"Niżej zadawalającym",IF(E4&lt;=0.79,"Zadawalającym",IF(E4&lt;=0.89,"Dobrym","Bardzo dobrym")))))</f>
        <v>Bardzo dobrym</v>
      </c>
      <c r="I4" s="12" t="str">
        <f aca="true" t="shared" si="4" ref="I4:I67">IF($F4&lt;35,"1",IF($F4&lt;=48,"2",IF($F4&lt;=60,"3",IF($F4&lt;=75,"4",IF($F4&lt;=88,"5",IF($F4&lt;=95,"6",IF($F4&lt;=98,"7",IF($F4&lt;=100,"9","9"))))))))</f>
        <v>9</v>
      </c>
      <c r="J4" s="13" t="str">
        <f aca="true" t="shared" si="5" ref="J4:J67">IF($F4&lt;=35,"NAJNIŻSZY",IF($F4&lt;=48,"BARDZO NISKI",IF($F4&lt;=60,"NISKI",IF($F4&lt;=75,"NIŻEJ ŚREDNI",IF($F4&lt;=88,"ŚREDNI",IF($F4&lt;=95,"WYŻEJ ŚREDNI",IF($F4&lt;=98,"WYSOKI",IF($F4&lt;=100,"NAJWYŻSZY","NAJWYŻSZY"))))))))</f>
        <v>NAJWYŻSZY</v>
      </c>
    </row>
    <row r="5" spans="1:10" ht="38.25" customHeight="1">
      <c r="A5" s="3">
        <v>3</v>
      </c>
      <c r="B5" s="3" t="str">
        <f>'Wyniki PMA'!A4</f>
        <v>A03</v>
      </c>
      <c r="D5" s="10">
        <f t="shared" si="0"/>
        <v>26</v>
      </c>
      <c r="E5" s="8">
        <f t="shared" si="1"/>
        <v>0.65</v>
      </c>
      <c r="F5" s="8">
        <f>'Wyniki PMA'!F4</f>
        <v>65</v>
      </c>
      <c r="G5" s="7" t="str">
        <f t="shared" si="2"/>
        <v>Umiarkowanie trudny</v>
      </c>
      <c r="H5" s="8" t="str">
        <f t="shared" si="3"/>
        <v>Niżej zadawalającym</v>
      </c>
      <c r="I5" s="12" t="str">
        <f t="shared" si="4"/>
        <v>4</v>
      </c>
      <c r="J5" s="13" t="str">
        <f t="shared" si="5"/>
        <v>NIŻEJ ŚREDNI</v>
      </c>
    </row>
    <row r="6" spans="1:10" ht="38.25" customHeight="1">
      <c r="A6" s="3">
        <v>4</v>
      </c>
      <c r="B6" s="3" t="str">
        <f>'Wyniki PMA'!A5</f>
        <v>A04</v>
      </c>
      <c r="D6" s="10">
        <f t="shared" si="0"/>
        <v>40</v>
      </c>
      <c r="E6" s="8">
        <f t="shared" si="1"/>
        <v>1</v>
      </c>
      <c r="F6" s="8">
        <f>'Wyniki PMA'!F5</f>
        <v>100</v>
      </c>
      <c r="G6" s="7" t="str">
        <f t="shared" si="2"/>
        <v>Bardzo łatwy</v>
      </c>
      <c r="H6" s="8" t="str">
        <f t="shared" si="3"/>
        <v>Bardzo dobrym</v>
      </c>
      <c r="I6" s="12" t="str">
        <f t="shared" si="4"/>
        <v>9</v>
      </c>
      <c r="J6" s="13" t="str">
        <f t="shared" si="5"/>
        <v>NAJWYŻSZY</v>
      </c>
    </row>
    <row r="7" spans="1:10" ht="38.25" customHeight="1">
      <c r="A7" s="3">
        <v>5</v>
      </c>
      <c r="B7" s="3" t="str">
        <f>'Wyniki PMA'!A6</f>
        <v>A05</v>
      </c>
      <c r="D7" s="10">
        <f t="shared" si="0"/>
        <v>40</v>
      </c>
      <c r="E7" s="8">
        <f t="shared" si="1"/>
        <v>1</v>
      </c>
      <c r="F7" s="8">
        <f>'Wyniki PMA'!F6</f>
        <v>100</v>
      </c>
      <c r="G7" s="7" t="str">
        <f t="shared" si="2"/>
        <v>Bardzo łatwy</v>
      </c>
      <c r="H7" s="8" t="str">
        <f t="shared" si="3"/>
        <v>Bardzo dobrym</v>
      </c>
      <c r="I7" s="12" t="str">
        <f t="shared" si="4"/>
        <v>9</v>
      </c>
      <c r="J7" s="13" t="str">
        <f t="shared" si="5"/>
        <v>NAJWYŻSZY</v>
      </c>
    </row>
    <row r="8" spans="1:10" ht="38.25" customHeight="1">
      <c r="A8" s="3">
        <v>6</v>
      </c>
      <c r="B8" s="3" t="str">
        <f>'Wyniki PMA'!A7</f>
        <v>A06</v>
      </c>
      <c r="D8" s="10">
        <f t="shared" si="0"/>
        <v>13.2</v>
      </c>
      <c r="E8" s="8">
        <f t="shared" si="1"/>
        <v>0.32999999999999996</v>
      </c>
      <c r="F8" s="8">
        <f>'Wyniki PMA'!F7</f>
        <v>33</v>
      </c>
      <c r="G8" s="7" t="str">
        <f t="shared" si="2"/>
        <v>Trudny</v>
      </c>
      <c r="H8" s="8" t="str">
        <f t="shared" si="3"/>
        <v>Niskim</v>
      </c>
      <c r="I8" s="12" t="str">
        <f t="shared" si="4"/>
        <v>1</v>
      </c>
      <c r="J8" s="13" t="str">
        <f t="shared" si="5"/>
        <v>NAJNIŻSZY</v>
      </c>
    </row>
    <row r="9" spans="1:10" ht="38.25" customHeight="1">
      <c r="A9" s="3">
        <v>7</v>
      </c>
      <c r="B9" s="3" t="str">
        <f>'Wyniki PMA'!A8</f>
        <v>A07</v>
      </c>
      <c r="D9" s="10">
        <f t="shared" si="0"/>
        <v>40</v>
      </c>
      <c r="E9" s="8">
        <f t="shared" si="1"/>
        <v>1</v>
      </c>
      <c r="F9" s="8">
        <f>'Wyniki PMA'!F8</f>
        <v>100</v>
      </c>
      <c r="G9" s="7" t="str">
        <f t="shared" si="2"/>
        <v>Bardzo łatwy</v>
      </c>
      <c r="H9" s="8" t="str">
        <f t="shared" si="3"/>
        <v>Bardzo dobrym</v>
      </c>
      <c r="I9" s="12" t="str">
        <f t="shared" si="4"/>
        <v>9</v>
      </c>
      <c r="J9" s="13" t="str">
        <f t="shared" si="5"/>
        <v>NAJWYŻSZY</v>
      </c>
    </row>
    <row r="10" spans="1:10" ht="38.25" customHeight="1">
      <c r="A10" s="3">
        <v>8</v>
      </c>
      <c r="B10" s="3" t="str">
        <f>'Wyniki PMA'!A9</f>
        <v>A08</v>
      </c>
      <c r="D10" s="10">
        <f t="shared" si="0"/>
        <v>39.2</v>
      </c>
      <c r="E10" s="8">
        <f t="shared" si="1"/>
        <v>0.9800000000000001</v>
      </c>
      <c r="F10" s="8">
        <f>'Wyniki PMA'!F9</f>
        <v>98</v>
      </c>
      <c r="G10" s="7" t="str">
        <f t="shared" si="2"/>
        <v>Bardzo łatwy</v>
      </c>
      <c r="H10" s="8" t="str">
        <f t="shared" si="3"/>
        <v>Bardzo dobrym</v>
      </c>
      <c r="I10" s="12" t="str">
        <f t="shared" si="4"/>
        <v>7</v>
      </c>
      <c r="J10" s="13" t="str">
        <f t="shared" si="5"/>
        <v>WYSOKI</v>
      </c>
    </row>
    <row r="11" spans="1:10" ht="38.25" customHeight="1">
      <c r="A11" s="3">
        <v>9</v>
      </c>
      <c r="B11" s="3" t="str">
        <f>'Wyniki PMA'!A10</f>
        <v>A09</v>
      </c>
      <c r="D11" s="10">
        <f t="shared" si="0"/>
        <v>39.2</v>
      </c>
      <c r="E11" s="8">
        <f t="shared" si="1"/>
        <v>0.9800000000000001</v>
      </c>
      <c r="F11" s="8">
        <f>'Wyniki PMA'!F10</f>
        <v>98</v>
      </c>
      <c r="G11" s="7" t="str">
        <f t="shared" si="2"/>
        <v>Bardzo łatwy</v>
      </c>
      <c r="H11" s="8" t="str">
        <f t="shared" si="3"/>
        <v>Bardzo dobrym</v>
      </c>
      <c r="I11" s="12" t="str">
        <f t="shared" si="4"/>
        <v>7</v>
      </c>
      <c r="J11" s="13" t="str">
        <f t="shared" si="5"/>
        <v>WYSOKI</v>
      </c>
    </row>
    <row r="12" spans="1:10" ht="38.25" customHeight="1">
      <c r="A12" s="3">
        <v>10</v>
      </c>
      <c r="B12" s="3" t="str">
        <f>'Wyniki PMA'!A11</f>
        <v>A10</v>
      </c>
      <c r="D12" s="10">
        <f t="shared" si="0"/>
        <v>36</v>
      </c>
      <c r="E12" s="8">
        <f t="shared" si="1"/>
        <v>0.9</v>
      </c>
      <c r="F12" s="8">
        <f>'Wyniki PMA'!F11</f>
        <v>90</v>
      </c>
      <c r="G12" s="7" t="str">
        <f t="shared" si="2"/>
        <v>Bardzo łatwy</v>
      </c>
      <c r="H12" s="8" t="str">
        <f t="shared" si="3"/>
        <v>Bardzo dobrym</v>
      </c>
      <c r="I12" s="12" t="str">
        <f t="shared" si="4"/>
        <v>6</v>
      </c>
      <c r="J12" s="13" t="str">
        <f t="shared" si="5"/>
        <v>WYŻEJ ŚREDNI</v>
      </c>
    </row>
    <row r="13" spans="1:10" ht="38.25" customHeight="1">
      <c r="A13" s="3">
        <v>11</v>
      </c>
      <c r="B13" s="3" t="str">
        <f>'Wyniki PMA'!A12</f>
        <v>A11</v>
      </c>
      <c r="D13" s="10">
        <f t="shared" si="0"/>
        <v>34</v>
      </c>
      <c r="E13" s="8">
        <f t="shared" si="1"/>
        <v>0.85</v>
      </c>
      <c r="F13" s="8">
        <f>'Wyniki PMA'!F12</f>
        <v>85</v>
      </c>
      <c r="G13" s="7" t="str">
        <f t="shared" si="2"/>
        <v>Łatwy</v>
      </c>
      <c r="H13" s="8" t="str">
        <f t="shared" si="3"/>
        <v>Dobrym</v>
      </c>
      <c r="I13" s="12" t="str">
        <f t="shared" si="4"/>
        <v>5</v>
      </c>
      <c r="J13" s="13" t="str">
        <f t="shared" si="5"/>
        <v>ŚREDNI</v>
      </c>
    </row>
    <row r="14" spans="1:10" ht="38.25" customHeight="1">
      <c r="A14" s="3">
        <v>12</v>
      </c>
      <c r="B14" s="3" t="str">
        <f>'Wyniki PMA'!A13</f>
        <v>A12</v>
      </c>
      <c r="D14" s="10">
        <f t="shared" si="0"/>
        <v>39.2</v>
      </c>
      <c r="E14" s="8">
        <f t="shared" si="1"/>
        <v>0.9800000000000001</v>
      </c>
      <c r="F14" s="8">
        <f>'Wyniki PMA'!F13</f>
        <v>98</v>
      </c>
      <c r="G14" s="7" t="str">
        <f t="shared" si="2"/>
        <v>Bardzo łatwy</v>
      </c>
      <c r="H14" s="8" t="str">
        <f t="shared" si="3"/>
        <v>Bardzo dobrym</v>
      </c>
      <c r="I14" s="12" t="str">
        <f t="shared" si="4"/>
        <v>7</v>
      </c>
      <c r="J14" s="13" t="str">
        <f t="shared" si="5"/>
        <v>WYSOKI</v>
      </c>
    </row>
    <row r="15" spans="1:10" ht="38.25" customHeight="1">
      <c r="A15" s="3">
        <v>13</v>
      </c>
      <c r="B15" s="3" t="str">
        <f>'Wyniki PMA'!A14</f>
        <v>A13</v>
      </c>
      <c r="D15" s="10">
        <f t="shared" si="0"/>
        <v>32</v>
      </c>
      <c r="E15" s="8">
        <f t="shared" si="1"/>
        <v>0.8</v>
      </c>
      <c r="F15" s="8">
        <f>'Wyniki PMA'!F14</f>
        <v>80</v>
      </c>
      <c r="G15" s="7" t="str">
        <f t="shared" si="2"/>
        <v>Łatwy</v>
      </c>
      <c r="H15" s="8" t="str">
        <f t="shared" si="3"/>
        <v>Dobrym</v>
      </c>
      <c r="I15" s="12" t="str">
        <f t="shared" si="4"/>
        <v>5</v>
      </c>
      <c r="J15" s="13" t="str">
        <f t="shared" si="5"/>
        <v>ŚREDNI</v>
      </c>
    </row>
    <row r="16" spans="1:10" ht="38.25" customHeight="1">
      <c r="A16" s="3">
        <v>14</v>
      </c>
      <c r="B16" s="3" t="str">
        <f>'Wyniki PMA'!A15</f>
        <v>A14</v>
      </c>
      <c r="D16" s="10">
        <f t="shared" si="0"/>
        <v>22</v>
      </c>
      <c r="E16" s="8">
        <f t="shared" si="1"/>
        <v>0.55</v>
      </c>
      <c r="F16" s="8">
        <f>'Wyniki PMA'!F15</f>
        <v>55</v>
      </c>
      <c r="G16" s="7" t="str">
        <f t="shared" si="2"/>
        <v>Umiarkowanie trudny</v>
      </c>
      <c r="H16" s="8" t="str">
        <f t="shared" si="3"/>
        <v>Niżej zadawalającym</v>
      </c>
      <c r="I16" s="12" t="str">
        <f t="shared" si="4"/>
        <v>3</v>
      </c>
      <c r="J16" s="13" t="str">
        <f t="shared" si="5"/>
        <v>NISKI</v>
      </c>
    </row>
    <row r="17" spans="1:10" ht="38.25" customHeight="1">
      <c r="A17" s="3">
        <v>15</v>
      </c>
      <c r="B17" s="3" t="str">
        <f>'Wyniki PMA'!A16</f>
        <v>A15</v>
      </c>
      <c r="D17" s="10">
        <f t="shared" si="0"/>
        <v>40</v>
      </c>
      <c r="E17" s="8">
        <f t="shared" si="1"/>
        <v>1</v>
      </c>
      <c r="F17" s="8">
        <f>'Wyniki PMA'!F16</f>
        <v>100</v>
      </c>
      <c r="G17" s="7" t="str">
        <f t="shared" si="2"/>
        <v>Bardzo łatwy</v>
      </c>
      <c r="H17" s="8" t="str">
        <f t="shared" si="3"/>
        <v>Bardzo dobrym</v>
      </c>
      <c r="I17" s="12" t="str">
        <f t="shared" si="4"/>
        <v>9</v>
      </c>
      <c r="J17" s="13" t="str">
        <f t="shared" si="5"/>
        <v>NAJWYŻSZY</v>
      </c>
    </row>
    <row r="18" spans="1:10" ht="38.25" customHeight="1">
      <c r="A18" s="3">
        <v>16</v>
      </c>
      <c r="B18" s="3" t="str">
        <f>'Wyniki PMA'!A17</f>
        <v>A16</v>
      </c>
      <c r="D18" s="10">
        <f t="shared" si="0"/>
        <v>33.2</v>
      </c>
      <c r="E18" s="8">
        <f t="shared" si="1"/>
        <v>0.8300000000000001</v>
      </c>
      <c r="F18" s="8">
        <f>'Wyniki PMA'!F17</f>
        <v>83</v>
      </c>
      <c r="G18" s="7" t="str">
        <f t="shared" si="2"/>
        <v>Łatwy</v>
      </c>
      <c r="H18" s="8" t="str">
        <f t="shared" si="3"/>
        <v>Dobrym</v>
      </c>
      <c r="I18" s="12" t="str">
        <f t="shared" si="4"/>
        <v>5</v>
      </c>
      <c r="J18" s="13" t="str">
        <f t="shared" si="5"/>
        <v>ŚREDNI</v>
      </c>
    </row>
    <row r="19" spans="1:10" ht="38.25" customHeight="1">
      <c r="A19" s="3">
        <v>17</v>
      </c>
      <c r="B19" s="3" t="str">
        <f>'Wyniki PMA'!A18</f>
        <v>A17</v>
      </c>
      <c r="D19" s="10">
        <f t="shared" si="0"/>
        <v>21.2</v>
      </c>
      <c r="E19" s="8">
        <f t="shared" si="1"/>
        <v>0.53</v>
      </c>
      <c r="F19" s="8">
        <f>'Wyniki PMA'!F18</f>
        <v>53</v>
      </c>
      <c r="G19" s="7" t="str">
        <f t="shared" si="2"/>
        <v>Umiarkowanie trudny</v>
      </c>
      <c r="H19" s="8" t="str">
        <f t="shared" si="3"/>
        <v>Niżej zadawalającym</v>
      </c>
      <c r="I19" s="12" t="str">
        <f t="shared" si="4"/>
        <v>3</v>
      </c>
      <c r="J19" s="13" t="str">
        <f t="shared" si="5"/>
        <v>NISKI</v>
      </c>
    </row>
    <row r="20" spans="1:10" ht="38.25" customHeight="1">
      <c r="A20" s="3">
        <v>18</v>
      </c>
      <c r="B20" s="3" t="str">
        <f>'Wyniki PMA'!A19</f>
        <v>A18</v>
      </c>
      <c r="D20" s="10">
        <f t="shared" si="0"/>
        <v>37.2</v>
      </c>
      <c r="E20" s="8">
        <f t="shared" si="1"/>
        <v>0.93</v>
      </c>
      <c r="F20" s="8">
        <f>'Wyniki PMA'!F19</f>
        <v>93</v>
      </c>
      <c r="G20" s="7" t="str">
        <f t="shared" si="2"/>
        <v>Bardzo łatwy</v>
      </c>
      <c r="H20" s="8" t="str">
        <f t="shared" si="3"/>
        <v>Bardzo dobrym</v>
      </c>
      <c r="I20" s="12" t="str">
        <f t="shared" si="4"/>
        <v>6</v>
      </c>
      <c r="J20" s="13" t="str">
        <f t="shared" si="5"/>
        <v>WYŻEJ ŚREDNI</v>
      </c>
    </row>
    <row r="21" spans="1:10" ht="38.25" customHeight="1">
      <c r="A21" s="3">
        <v>19</v>
      </c>
      <c r="B21" s="3" t="str">
        <f>'Wyniki PMA'!A20</f>
        <v>A19</v>
      </c>
      <c r="D21" s="10">
        <f t="shared" si="0"/>
        <v>39.2</v>
      </c>
      <c r="E21" s="8">
        <f t="shared" si="1"/>
        <v>0.9800000000000001</v>
      </c>
      <c r="F21" s="8">
        <f>'Wyniki PMA'!F20</f>
        <v>98</v>
      </c>
      <c r="G21" s="7" t="str">
        <f t="shared" si="2"/>
        <v>Bardzo łatwy</v>
      </c>
      <c r="H21" s="8" t="str">
        <f t="shared" si="3"/>
        <v>Bardzo dobrym</v>
      </c>
      <c r="I21" s="12" t="str">
        <f t="shared" si="4"/>
        <v>7</v>
      </c>
      <c r="J21" s="13" t="str">
        <f t="shared" si="5"/>
        <v>WYSOKI</v>
      </c>
    </row>
    <row r="22" spans="1:10" ht="38.25" customHeight="1">
      <c r="A22" s="3">
        <v>20</v>
      </c>
      <c r="B22" s="3" t="str">
        <f>'Wyniki PMA'!A21</f>
        <v>A20</v>
      </c>
      <c r="D22" s="10">
        <f t="shared" si="0"/>
        <v>21.2</v>
      </c>
      <c r="E22" s="8">
        <f t="shared" si="1"/>
        <v>0.53</v>
      </c>
      <c r="F22" s="8">
        <f>'Wyniki PMA'!F21</f>
        <v>53</v>
      </c>
      <c r="G22" s="7" t="str">
        <f t="shared" si="2"/>
        <v>Umiarkowanie trudny</v>
      </c>
      <c r="H22" s="8" t="str">
        <f t="shared" si="3"/>
        <v>Niżej zadawalającym</v>
      </c>
      <c r="I22" s="12" t="str">
        <f t="shared" si="4"/>
        <v>3</v>
      </c>
      <c r="J22" s="13" t="str">
        <f t="shared" si="5"/>
        <v>NISKI</v>
      </c>
    </row>
    <row r="23" spans="1:10" ht="38.25" customHeight="1">
      <c r="A23" s="3">
        <v>21</v>
      </c>
      <c r="B23" s="3" t="str">
        <f>'Wyniki PMA'!A22</f>
        <v>A21</v>
      </c>
      <c r="D23" s="10">
        <f t="shared" si="0"/>
        <v>31.2</v>
      </c>
      <c r="E23" s="8">
        <f t="shared" si="1"/>
        <v>0.78</v>
      </c>
      <c r="F23" s="8">
        <f>'Wyniki PMA'!F22</f>
        <v>78</v>
      </c>
      <c r="G23" s="7" t="str">
        <f t="shared" si="2"/>
        <v>Łatwy</v>
      </c>
      <c r="H23" s="8" t="str">
        <f t="shared" si="3"/>
        <v>Zadawalającym</v>
      </c>
      <c r="I23" s="12" t="str">
        <f t="shared" si="4"/>
        <v>5</v>
      </c>
      <c r="J23" s="13" t="str">
        <f t="shared" si="5"/>
        <v>ŚREDNI</v>
      </c>
    </row>
    <row r="24" spans="1:10" ht="38.25" customHeight="1">
      <c r="A24" s="3">
        <v>22</v>
      </c>
      <c r="B24" s="3" t="str">
        <f>'Wyniki PMA'!A23</f>
        <v>A22</v>
      </c>
      <c r="D24" s="10">
        <f t="shared" si="0"/>
        <v>38</v>
      </c>
      <c r="E24" s="8">
        <f t="shared" si="1"/>
        <v>0.95</v>
      </c>
      <c r="F24" s="8">
        <f>'Wyniki PMA'!F23</f>
        <v>95</v>
      </c>
      <c r="G24" s="7" t="str">
        <f t="shared" si="2"/>
        <v>Bardzo łatwy</v>
      </c>
      <c r="H24" s="8" t="str">
        <f t="shared" si="3"/>
        <v>Bardzo dobrym</v>
      </c>
      <c r="I24" s="12" t="str">
        <f t="shared" si="4"/>
        <v>6</v>
      </c>
      <c r="J24" s="13" t="str">
        <f t="shared" si="5"/>
        <v>WYŻEJ ŚREDNI</v>
      </c>
    </row>
    <row r="25" spans="1:10" ht="38.25" customHeight="1">
      <c r="A25" s="3">
        <v>23</v>
      </c>
      <c r="B25" s="3" t="str">
        <f>'Wyniki PMA'!A24</f>
        <v>A23</v>
      </c>
      <c r="D25" s="10">
        <f t="shared" si="0"/>
        <v>30</v>
      </c>
      <c r="E25" s="8">
        <f t="shared" si="1"/>
        <v>0.75</v>
      </c>
      <c r="F25" s="8">
        <f>'Wyniki PMA'!F24</f>
        <v>75</v>
      </c>
      <c r="G25" s="7" t="str">
        <f t="shared" si="2"/>
        <v>Łatwy</v>
      </c>
      <c r="H25" s="8" t="str">
        <f t="shared" si="3"/>
        <v>Zadawalającym</v>
      </c>
      <c r="I25" s="12" t="str">
        <f t="shared" si="4"/>
        <v>4</v>
      </c>
      <c r="J25" s="13" t="str">
        <f t="shared" si="5"/>
        <v>NIŻEJ ŚREDNI</v>
      </c>
    </row>
    <row r="26" spans="1:10" ht="38.25" customHeight="1">
      <c r="A26" s="3">
        <v>24</v>
      </c>
      <c r="B26" s="3" t="str">
        <f>'Wyniki PMA'!A25</f>
        <v>A24</v>
      </c>
      <c r="D26" s="10">
        <f t="shared" si="0"/>
        <v>21.2</v>
      </c>
      <c r="E26" s="8">
        <f t="shared" si="1"/>
        <v>0.53</v>
      </c>
      <c r="F26" s="8">
        <f>'Wyniki PMA'!F25</f>
        <v>53</v>
      </c>
      <c r="G26" s="7" t="str">
        <f t="shared" si="2"/>
        <v>Umiarkowanie trudny</v>
      </c>
      <c r="H26" s="8" t="str">
        <f t="shared" si="3"/>
        <v>Niżej zadawalającym</v>
      </c>
      <c r="I26" s="12" t="str">
        <f t="shared" si="4"/>
        <v>3</v>
      </c>
      <c r="J26" s="13" t="str">
        <f t="shared" si="5"/>
        <v>NISKI</v>
      </c>
    </row>
    <row r="27" spans="1:10" ht="38.25" customHeight="1">
      <c r="A27" s="3">
        <v>25</v>
      </c>
      <c r="B27" s="3" t="str">
        <f>'Wyniki PMA'!A26</f>
        <v>A26</v>
      </c>
      <c r="D27" s="10">
        <f t="shared" si="0"/>
        <v>40</v>
      </c>
      <c r="E27" s="8">
        <f t="shared" si="1"/>
        <v>1</v>
      </c>
      <c r="F27" s="8">
        <f>'Wyniki PMA'!F26</f>
        <v>100</v>
      </c>
      <c r="G27" s="7" t="str">
        <f t="shared" si="2"/>
        <v>Bardzo łatwy</v>
      </c>
      <c r="H27" s="8" t="str">
        <f t="shared" si="3"/>
        <v>Bardzo dobrym</v>
      </c>
      <c r="I27" s="12" t="str">
        <f t="shared" si="4"/>
        <v>9</v>
      </c>
      <c r="J27" s="13" t="str">
        <f t="shared" si="5"/>
        <v>NAJWYŻSZY</v>
      </c>
    </row>
    <row r="28" spans="1:10" ht="38.25" customHeight="1">
      <c r="A28" s="3">
        <v>26</v>
      </c>
      <c r="B28" s="3" t="str">
        <f>'Wyniki PMA'!A27</f>
        <v>B01</v>
      </c>
      <c r="D28" s="10">
        <f t="shared" si="0"/>
        <v>39.2</v>
      </c>
      <c r="E28" s="8">
        <f t="shared" si="1"/>
        <v>0.9800000000000001</v>
      </c>
      <c r="F28" s="8">
        <f>'Wyniki PMA'!F27</f>
        <v>98</v>
      </c>
      <c r="G28" s="7" t="str">
        <f t="shared" si="2"/>
        <v>Bardzo łatwy</v>
      </c>
      <c r="H28" s="8" t="str">
        <f t="shared" si="3"/>
        <v>Bardzo dobrym</v>
      </c>
      <c r="I28" s="12" t="str">
        <f t="shared" si="4"/>
        <v>7</v>
      </c>
      <c r="J28" s="13" t="str">
        <f t="shared" si="5"/>
        <v>WYSOKI</v>
      </c>
    </row>
    <row r="29" spans="1:10" ht="38.25" customHeight="1">
      <c r="A29" s="3">
        <v>27</v>
      </c>
      <c r="B29" s="3" t="str">
        <f>'Wyniki PMA'!A28</f>
        <v>B02</v>
      </c>
      <c r="D29" s="10">
        <f t="shared" si="0"/>
        <v>37.2</v>
      </c>
      <c r="E29" s="8">
        <f t="shared" si="1"/>
        <v>0.93</v>
      </c>
      <c r="F29" s="8">
        <f>'Wyniki PMA'!F28</f>
        <v>93</v>
      </c>
      <c r="G29" s="7" t="str">
        <f t="shared" si="2"/>
        <v>Bardzo łatwy</v>
      </c>
      <c r="H29" s="8" t="str">
        <f t="shared" si="3"/>
        <v>Bardzo dobrym</v>
      </c>
      <c r="I29" s="12" t="str">
        <f t="shared" si="4"/>
        <v>6</v>
      </c>
      <c r="J29" s="13" t="str">
        <f t="shared" si="5"/>
        <v>WYŻEJ ŚREDNI</v>
      </c>
    </row>
    <row r="30" spans="1:10" ht="38.25" customHeight="1">
      <c r="A30" s="3">
        <v>28</v>
      </c>
      <c r="B30" s="3" t="str">
        <f>'Wyniki PMA'!A29</f>
        <v>B03</v>
      </c>
      <c r="D30" s="10">
        <f aca="true" t="shared" si="6" ref="D30:D49">($D$1*F30)/100</f>
        <v>40</v>
      </c>
      <c r="E30" s="8">
        <f aca="true" t="shared" si="7" ref="E30:E49">(D30/$D$1)</f>
        <v>1</v>
      </c>
      <c r="F30" s="8">
        <f>'Wyniki PMA'!F29</f>
        <v>100</v>
      </c>
      <c r="G30" s="7" t="str">
        <f aca="true" t="shared" si="8" ref="G30:G49">IF(E30&lt;=0.19,"Bardzo trudny",IF(E30&lt;=0.49,"Trudny",IF(E30&lt;=0.69,"Umiarkowanie trudny",IF(E30&lt;=0.79,"Łatwy",IF(E30&lt;=0.89,"Łatwy","Bardzo łatwy")))))</f>
        <v>Bardzo łatwy</v>
      </c>
      <c r="H30" s="8" t="str">
        <f aca="true" t="shared" si="9" ref="H30:H49">IF(E30&lt;=0.19,"Bardzo niskim",IF(E30&lt;=0.49,"Niskim",IF(E30&lt;=0.69,"Niżej zadawalającym",IF(E30&lt;=0.79,"Zadawalającym",IF(E30&lt;=0.89,"Dobrym","Bardzo dobrym")))))</f>
        <v>Bardzo dobrym</v>
      </c>
      <c r="I30" s="12" t="str">
        <f t="shared" si="4"/>
        <v>9</v>
      </c>
      <c r="J30" s="13" t="str">
        <f t="shared" si="5"/>
        <v>NAJWYŻSZY</v>
      </c>
    </row>
    <row r="31" spans="1:10" ht="38.25" customHeight="1">
      <c r="A31" s="3">
        <v>29</v>
      </c>
      <c r="B31" s="3" t="str">
        <f>'Wyniki PMA'!A30</f>
        <v>B04</v>
      </c>
      <c r="D31" s="10">
        <f t="shared" si="6"/>
        <v>34</v>
      </c>
      <c r="E31" s="8">
        <f t="shared" si="7"/>
        <v>0.85</v>
      </c>
      <c r="F31" s="8">
        <f>'Wyniki PMA'!F30</f>
        <v>85</v>
      </c>
      <c r="G31" s="7" t="str">
        <f t="shared" si="8"/>
        <v>Łatwy</v>
      </c>
      <c r="H31" s="8" t="str">
        <f t="shared" si="9"/>
        <v>Dobrym</v>
      </c>
      <c r="I31" s="12" t="str">
        <f t="shared" si="4"/>
        <v>5</v>
      </c>
      <c r="J31" s="13" t="str">
        <f t="shared" si="5"/>
        <v>ŚREDNI</v>
      </c>
    </row>
    <row r="32" spans="1:10" ht="38.25" customHeight="1">
      <c r="A32" s="3">
        <v>30</v>
      </c>
      <c r="B32" s="3" t="str">
        <f>'Wyniki PMA'!A31</f>
        <v>B06</v>
      </c>
      <c r="D32" s="10">
        <f t="shared" si="6"/>
        <v>33.2</v>
      </c>
      <c r="E32" s="8">
        <f t="shared" si="7"/>
        <v>0.8300000000000001</v>
      </c>
      <c r="F32" s="8">
        <f>'Wyniki PMA'!F31</f>
        <v>83</v>
      </c>
      <c r="G32" s="7" t="str">
        <f t="shared" si="8"/>
        <v>Łatwy</v>
      </c>
      <c r="H32" s="8" t="str">
        <f t="shared" si="9"/>
        <v>Dobrym</v>
      </c>
      <c r="I32" s="12" t="str">
        <f t="shared" si="4"/>
        <v>5</v>
      </c>
      <c r="J32" s="13" t="str">
        <f t="shared" si="5"/>
        <v>ŚREDNI</v>
      </c>
    </row>
    <row r="33" spans="1:10" ht="38.25" customHeight="1">
      <c r="A33" s="3">
        <v>31</v>
      </c>
      <c r="B33" s="3" t="str">
        <f>'Wyniki PMA'!A32</f>
        <v>B07</v>
      </c>
      <c r="D33" s="10">
        <f t="shared" si="6"/>
        <v>40</v>
      </c>
      <c r="E33" s="8">
        <f t="shared" si="7"/>
        <v>1</v>
      </c>
      <c r="F33" s="8">
        <f>'Wyniki PMA'!F32</f>
        <v>100</v>
      </c>
      <c r="G33" s="7" t="str">
        <f t="shared" si="8"/>
        <v>Bardzo łatwy</v>
      </c>
      <c r="H33" s="8" t="str">
        <f t="shared" si="9"/>
        <v>Bardzo dobrym</v>
      </c>
      <c r="I33" s="12" t="str">
        <f t="shared" si="4"/>
        <v>9</v>
      </c>
      <c r="J33" s="13" t="str">
        <f t="shared" si="5"/>
        <v>NAJWYŻSZY</v>
      </c>
    </row>
    <row r="34" spans="1:10" ht="38.25" customHeight="1">
      <c r="A34" s="3">
        <v>32</v>
      </c>
      <c r="B34" s="3" t="str">
        <f>'Wyniki PMA'!A33</f>
        <v>B08</v>
      </c>
      <c r="D34" s="10">
        <f t="shared" si="6"/>
        <v>18</v>
      </c>
      <c r="E34" s="8">
        <f t="shared" si="7"/>
        <v>0.45</v>
      </c>
      <c r="F34" s="8">
        <f>'Wyniki PMA'!F33</f>
        <v>45</v>
      </c>
      <c r="G34" s="7" t="str">
        <f t="shared" si="8"/>
        <v>Trudny</v>
      </c>
      <c r="H34" s="8" t="str">
        <f t="shared" si="9"/>
        <v>Niskim</v>
      </c>
      <c r="I34" s="12" t="str">
        <f t="shared" si="4"/>
        <v>2</v>
      </c>
      <c r="J34" s="13" t="str">
        <f t="shared" si="5"/>
        <v>BARDZO NISKI</v>
      </c>
    </row>
    <row r="35" spans="1:10" ht="38.25" customHeight="1">
      <c r="A35" s="3">
        <v>33</v>
      </c>
      <c r="B35" s="3" t="str">
        <f>'Wyniki PMA'!A34</f>
        <v>B09</v>
      </c>
      <c r="D35" s="10">
        <f t="shared" si="6"/>
        <v>29.2</v>
      </c>
      <c r="E35" s="8">
        <f t="shared" si="7"/>
        <v>0.73</v>
      </c>
      <c r="F35" s="8">
        <f>'Wyniki PMA'!F34</f>
        <v>73</v>
      </c>
      <c r="G35" s="7" t="str">
        <f t="shared" si="8"/>
        <v>Łatwy</v>
      </c>
      <c r="H35" s="8" t="str">
        <f t="shared" si="9"/>
        <v>Zadawalającym</v>
      </c>
      <c r="I35" s="12" t="str">
        <f t="shared" si="4"/>
        <v>4</v>
      </c>
      <c r="J35" s="13" t="str">
        <f t="shared" si="5"/>
        <v>NIŻEJ ŚREDNI</v>
      </c>
    </row>
    <row r="36" spans="1:10" ht="38.25" customHeight="1">
      <c r="A36" s="3">
        <v>34</v>
      </c>
      <c r="B36" s="3" t="str">
        <f>'Wyniki PMA'!A35</f>
        <v>B10</v>
      </c>
      <c r="D36" s="10">
        <f t="shared" si="6"/>
        <v>40</v>
      </c>
      <c r="E36" s="8">
        <f t="shared" si="7"/>
        <v>1</v>
      </c>
      <c r="F36" s="8">
        <f>'Wyniki PMA'!F35</f>
        <v>100</v>
      </c>
      <c r="G36" s="7" t="str">
        <f t="shared" si="8"/>
        <v>Bardzo łatwy</v>
      </c>
      <c r="H36" s="8" t="str">
        <f t="shared" si="9"/>
        <v>Bardzo dobrym</v>
      </c>
      <c r="I36" s="12" t="str">
        <f t="shared" si="4"/>
        <v>9</v>
      </c>
      <c r="J36" s="13" t="str">
        <f t="shared" si="5"/>
        <v>NAJWYŻSZY</v>
      </c>
    </row>
    <row r="37" spans="1:10" ht="38.25" customHeight="1">
      <c r="A37" s="3">
        <v>35</v>
      </c>
      <c r="B37" s="3" t="str">
        <f>'Wyniki PMA'!A36</f>
        <v>B11</v>
      </c>
      <c r="D37" s="10">
        <f t="shared" si="6"/>
        <v>40</v>
      </c>
      <c r="E37" s="8">
        <f t="shared" si="7"/>
        <v>1</v>
      </c>
      <c r="F37" s="8">
        <f>'Wyniki PMA'!F36</f>
        <v>100</v>
      </c>
      <c r="G37" s="7" t="str">
        <f t="shared" si="8"/>
        <v>Bardzo łatwy</v>
      </c>
      <c r="H37" s="8" t="str">
        <f t="shared" si="9"/>
        <v>Bardzo dobrym</v>
      </c>
      <c r="I37" s="12" t="str">
        <f t="shared" si="4"/>
        <v>9</v>
      </c>
      <c r="J37" s="13" t="str">
        <f t="shared" si="5"/>
        <v>NAJWYŻSZY</v>
      </c>
    </row>
    <row r="38" spans="1:10" ht="38.25" customHeight="1">
      <c r="A38" s="3">
        <v>36</v>
      </c>
      <c r="B38" s="3" t="str">
        <f>'Wyniki PMA'!A37</f>
        <v>B12</v>
      </c>
      <c r="D38" s="10">
        <f t="shared" si="6"/>
        <v>34</v>
      </c>
      <c r="E38" s="8">
        <f t="shared" si="7"/>
        <v>0.85</v>
      </c>
      <c r="F38" s="8">
        <f>'Wyniki PMA'!F37</f>
        <v>85</v>
      </c>
      <c r="G38" s="7" t="str">
        <f t="shared" si="8"/>
        <v>Łatwy</v>
      </c>
      <c r="H38" s="8" t="str">
        <f t="shared" si="9"/>
        <v>Dobrym</v>
      </c>
      <c r="I38" s="12" t="str">
        <f t="shared" si="4"/>
        <v>5</v>
      </c>
      <c r="J38" s="13" t="str">
        <f t="shared" si="5"/>
        <v>ŚREDNI</v>
      </c>
    </row>
    <row r="39" spans="1:10" ht="38.25" customHeight="1">
      <c r="A39" s="3">
        <v>37</v>
      </c>
      <c r="B39" s="3" t="str">
        <f>'Wyniki PMA'!A38</f>
        <v>B13</v>
      </c>
      <c r="D39" s="10">
        <f t="shared" si="6"/>
        <v>34</v>
      </c>
      <c r="E39" s="8">
        <f t="shared" si="7"/>
        <v>0.85</v>
      </c>
      <c r="F39" s="8">
        <f>'Wyniki PMA'!F38</f>
        <v>85</v>
      </c>
      <c r="G39" s="7" t="str">
        <f t="shared" si="8"/>
        <v>Łatwy</v>
      </c>
      <c r="H39" s="8" t="str">
        <f t="shared" si="9"/>
        <v>Dobrym</v>
      </c>
      <c r="I39" s="12" t="str">
        <f t="shared" si="4"/>
        <v>5</v>
      </c>
      <c r="J39" s="13" t="str">
        <f t="shared" si="5"/>
        <v>ŚREDNI</v>
      </c>
    </row>
    <row r="40" spans="1:10" ht="38.25" customHeight="1">
      <c r="A40" s="3">
        <v>38</v>
      </c>
      <c r="B40" s="3" t="str">
        <f>'Wyniki PMA'!A39</f>
        <v>B15</v>
      </c>
      <c r="D40" s="10">
        <f t="shared" si="6"/>
        <v>12</v>
      </c>
      <c r="E40" s="8">
        <f t="shared" si="7"/>
        <v>0.3</v>
      </c>
      <c r="F40" s="8">
        <f>'Wyniki PMA'!F39</f>
        <v>30</v>
      </c>
      <c r="G40" s="7" t="str">
        <f t="shared" si="8"/>
        <v>Trudny</v>
      </c>
      <c r="H40" s="8" t="str">
        <f t="shared" si="9"/>
        <v>Niskim</v>
      </c>
      <c r="I40" s="12" t="str">
        <f t="shared" si="4"/>
        <v>1</v>
      </c>
      <c r="J40" s="13" t="str">
        <f t="shared" si="5"/>
        <v>NAJNIŻSZY</v>
      </c>
    </row>
    <row r="41" spans="1:10" ht="38.25" customHeight="1">
      <c r="A41" s="3">
        <v>39</v>
      </c>
      <c r="B41" s="3" t="str">
        <f>'Wyniki PMA'!A40</f>
        <v>B16</v>
      </c>
      <c r="D41" s="10">
        <f t="shared" si="6"/>
        <v>33.2</v>
      </c>
      <c r="E41" s="8">
        <f t="shared" si="7"/>
        <v>0.8300000000000001</v>
      </c>
      <c r="F41" s="8">
        <f>'Wyniki PMA'!F40</f>
        <v>83</v>
      </c>
      <c r="G41" s="7" t="str">
        <f t="shared" si="8"/>
        <v>Łatwy</v>
      </c>
      <c r="H41" s="8" t="str">
        <f t="shared" si="9"/>
        <v>Dobrym</v>
      </c>
      <c r="I41" s="12" t="str">
        <f t="shared" si="4"/>
        <v>5</v>
      </c>
      <c r="J41" s="13" t="str">
        <f t="shared" si="5"/>
        <v>ŚREDNI</v>
      </c>
    </row>
    <row r="42" spans="1:10" ht="38.25" customHeight="1">
      <c r="A42" s="3">
        <v>40</v>
      </c>
      <c r="B42" s="3" t="str">
        <f>'Wyniki PMA'!A41</f>
        <v>B17</v>
      </c>
      <c r="D42" s="10">
        <f t="shared" si="6"/>
        <v>17.2</v>
      </c>
      <c r="E42" s="8">
        <f t="shared" si="7"/>
        <v>0.43</v>
      </c>
      <c r="F42" s="8">
        <f>'Wyniki PMA'!F41</f>
        <v>43</v>
      </c>
      <c r="G42" s="7" t="str">
        <f t="shared" si="8"/>
        <v>Trudny</v>
      </c>
      <c r="H42" s="8" t="str">
        <f t="shared" si="9"/>
        <v>Niskim</v>
      </c>
      <c r="I42" s="12" t="str">
        <f t="shared" si="4"/>
        <v>2</v>
      </c>
      <c r="J42" s="13" t="str">
        <f t="shared" si="5"/>
        <v>BARDZO NISKI</v>
      </c>
    </row>
    <row r="43" spans="1:10" ht="38.25" customHeight="1">
      <c r="A43" s="3">
        <v>41</v>
      </c>
      <c r="B43" s="3" t="str">
        <f>'Wyniki PMA'!A42</f>
        <v>B18</v>
      </c>
      <c r="D43" s="10">
        <f t="shared" si="6"/>
        <v>27.2</v>
      </c>
      <c r="E43" s="8">
        <f t="shared" si="7"/>
        <v>0.6799999999999999</v>
      </c>
      <c r="F43" s="8">
        <f>'Wyniki PMA'!F42</f>
        <v>68</v>
      </c>
      <c r="G43" s="7" t="str">
        <f t="shared" si="8"/>
        <v>Umiarkowanie trudny</v>
      </c>
      <c r="H43" s="8" t="str">
        <f t="shared" si="9"/>
        <v>Niżej zadawalającym</v>
      </c>
      <c r="I43" s="12" t="str">
        <f t="shared" si="4"/>
        <v>4</v>
      </c>
      <c r="J43" s="13" t="str">
        <f t="shared" si="5"/>
        <v>NIŻEJ ŚREDNI</v>
      </c>
    </row>
    <row r="44" spans="1:10" ht="38.25" customHeight="1">
      <c r="A44" s="3">
        <v>42</v>
      </c>
      <c r="B44" s="3" t="str">
        <f>'Wyniki PMA'!A43</f>
        <v>B19</v>
      </c>
      <c r="D44" s="10">
        <f t="shared" si="6"/>
        <v>37.2</v>
      </c>
      <c r="E44" s="8">
        <f t="shared" si="7"/>
        <v>0.93</v>
      </c>
      <c r="F44" s="8">
        <f>'Wyniki PMA'!F43</f>
        <v>93</v>
      </c>
      <c r="G44" s="7" t="str">
        <f t="shared" si="8"/>
        <v>Bardzo łatwy</v>
      </c>
      <c r="H44" s="8" t="str">
        <f t="shared" si="9"/>
        <v>Bardzo dobrym</v>
      </c>
      <c r="I44" s="12" t="str">
        <f t="shared" si="4"/>
        <v>6</v>
      </c>
      <c r="J44" s="13" t="str">
        <f t="shared" si="5"/>
        <v>WYŻEJ ŚREDNI</v>
      </c>
    </row>
    <row r="45" spans="1:10" ht="38.25" customHeight="1">
      <c r="A45" s="3">
        <v>43</v>
      </c>
      <c r="B45" s="3" t="str">
        <f>'Wyniki PMA'!A44</f>
        <v>B20</v>
      </c>
      <c r="D45" s="10">
        <f t="shared" si="6"/>
        <v>19.2</v>
      </c>
      <c r="E45" s="8">
        <f t="shared" si="7"/>
        <v>0.48</v>
      </c>
      <c r="F45" s="8">
        <f>'Wyniki PMA'!F44</f>
        <v>48</v>
      </c>
      <c r="G45" s="7" t="str">
        <f t="shared" si="8"/>
        <v>Trudny</v>
      </c>
      <c r="H45" s="8" t="str">
        <f t="shared" si="9"/>
        <v>Niskim</v>
      </c>
      <c r="I45" s="12" t="str">
        <f t="shared" si="4"/>
        <v>2</v>
      </c>
      <c r="J45" s="13" t="str">
        <f t="shared" si="5"/>
        <v>BARDZO NISKI</v>
      </c>
    </row>
    <row r="46" spans="1:10" ht="38.25" customHeight="1">
      <c r="A46" s="3">
        <v>44</v>
      </c>
      <c r="B46" s="3" t="str">
        <f>'Wyniki PMA'!A45</f>
        <v>B21</v>
      </c>
      <c r="D46" s="10">
        <f t="shared" si="6"/>
        <v>38</v>
      </c>
      <c r="E46" s="8">
        <f t="shared" si="7"/>
        <v>0.95</v>
      </c>
      <c r="F46" s="8">
        <f>'Wyniki PMA'!F45</f>
        <v>95</v>
      </c>
      <c r="G46" s="7" t="str">
        <f t="shared" si="8"/>
        <v>Bardzo łatwy</v>
      </c>
      <c r="H46" s="8" t="str">
        <f t="shared" si="9"/>
        <v>Bardzo dobrym</v>
      </c>
      <c r="I46" s="12" t="str">
        <f t="shared" si="4"/>
        <v>6</v>
      </c>
      <c r="J46" s="13" t="str">
        <f t="shared" si="5"/>
        <v>WYŻEJ ŚREDNI</v>
      </c>
    </row>
    <row r="47" spans="1:10" ht="38.25" customHeight="1">
      <c r="A47" s="3">
        <v>45</v>
      </c>
      <c r="B47" s="3" t="str">
        <f>'Wyniki PMA'!A46</f>
        <v>B22</v>
      </c>
      <c r="D47" s="10">
        <f t="shared" si="6"/>
        <v>37.2</v>
      </c>
      <c r="E47" s="8">
        <f t="shared" si="7"/>
        <v>0.93</v>
      </c>
      <c r="F47" s="8">
        <f>'Wyniki PMA'!F46</f>
        <v>93</v>
      </c>
      <c r="G47" s="7" t="str">
        <f t="shared" si="8"/>
        <v>Bardzo łatwy</v>
      </c>
      <c r="H47" s="8" t="str">
        <f t="shared" si="9"/>
        <v>Bardzo dobrym</v>
      </c>
      <c r="I47" s="12" t="str">
        <f t="shared" si="4"/>
        <v>6</v>
      </c>
      <c r="J47" s="13" t="str">
        <f t="shared" si="5"/>
        <v>WYŻEJ ŚREDNI</v>
      </c>
    </row>
    <row r="48" spans="1:10" ht="38.25" customHeight="1">
      <c r="A48" s="3">
        <v>46</v>
      </c>
      <c r="B48" s="3" t="str">
        <f>'Wyniki PMA'!A47</f>
        <v>B23</v>
      </c>
      <c r="D48" s="10">
        <f t="shared" si="6"/>
        <v>15.2</v>
      </c>
      <c r="E48" s="8">
        <f t="shared" si="7"/>
        <v>0.38</v>
      </c>
      <c r="F48" s="8">
        <f>'Wyniki PMA'!F47</f>
        <v>38</v>
      </c>
      <c r="G48" s="7" t="str">
        <f t="shared" si="8"/>
        <v>Trudny</v>
      </c>
      <c r="H48" s="8" t="str">
        <f t="shared" si="9"/>
        <v>Niskim</v>
      </c>
      <c r="I48" s="12" t="str">
        <f t="shared" si="4"/>
        <v>2</v>
      </c>
      <c r="J48" s="13" t="str">
        <f t="shared" si="5"/>
        <v>BARDZO NISKI</v>
      </c>
    </row>
    <row r="49" spans="1:10" ht="38.25" customHeight="1">
      <c r="A49" s="3">
        <v>47</v>
      </c>
      <c r="B49" s="3" t="str">
        <f>'Wyniki PMA'!A48</f>
        <v>B24</v>
      </c>
      <c r="D49" s="10">
        <f t="shared" si="6"/>
        <v>38</v>
      </c>
      <c r="E49" s="8">
        <f t="shared" si="7"/>
        <v>0.95</v>
      </c>
      <c r="F49" s="8">
        <f>'Wyniki PMA'!F48</f>
        <v>95</v>
      </c>
      <c r="G49" s="7" t="str">
        <f t="shared" si="8"/>
        <v>Bardzo łatwy</v>
      </c>
      <c r="H49" s="8" t="str">
        <f t="shared" si="9"/>
        <v>Bardzo dobrym</v>
      </c>
      <c r="I49" s="12" t="str">
        <f t="shared" si="4"/>
        <v>6</v>
      </c>
      <c r="J49" s="13" t="str">
        <f t="shared" si="5"/>
        <v>WYŻEJ ŚREDNI</v>
      </c>
    </row>
    <row r="50" spans="1:10" ht="38.25" customHeight="1">
      <c r="A50" s="3">
        <v>48</v>
      </c>
      <c r="B50" s="3" t="str">
        <f>'Wyniki PMA'!A49</f>
        <v>C01</v>
      </c>
      <c r="D50" s="10">
        <f t="shared" si="0"/>
        <v>37.2</v>
      </c>
      <c r="E50" s="8">
        <f t="shared" si="1"/>
        <v>0.93</v>
      </c>
      <c r="F50" s="8">
        <f>'Wyniki PMA'!F49</f>
        <v>93</v>
      </c>
      <c r="G50" s="7" t="str">
        <f t="shared" si="2"/>
        <v>Bardzo łatwy</v>
      </c>
      <c r="H50" s="8" t="str">
        <f t="shared" si="3"/>
        <v>Bardzo dobrym</v>
      </c>
      <c r="I50" s="12" t="str">
        <f t="shared" si="4"/>
        <v>6</v>
      </c>
      <c r="J50" s="13" t="str">
        <f t="shared" si="5"/>
        <v>WYŻEJ ŚREDNI</v>
      </c>
    </row>
    <row r="51" spans="1:10" ht="38.25" customHeight="1">
      <c r="A51" s="3">
        <v>49</v>
      </c>
      <c r="B51" s="3" t="str">
        <f>'Wyniki PMA'!A50</f>
        <v>C02</v>
      </c>
      <c r="D51" s="10">
        <f t="shared" si="0"/>
        <v>39.2</v>
      </c>
      <c r="E51" s="8">
        <f t="shared" si="1"/>
        <v>0.9800000000000001</v>
      </c>
      <c r="F51" s="8">
        <f>'Wyniki PMA'!F50</f>
        <v>98</v>
      </c>
      <c r="G51" s="7" t="str">
        <f t="shared" si="2"/>
        <v>Bardzo łatwy</v>
      </c>
      <c r="H51" s="8" t="str">
        <f t="shared" si="3"/>
        <v>Bardzo dobrym</v>
      </c>
      <c r="I51" s="12" t="str">
        <f t="shared" si="4"/>
        <v>7</v>
      </c>
      <c r="J51" s="13" t="str">
        <f t="shared" si="5"/>
        <v>WYSOKI</v>
      </c>
    </row>
    <row r="52" spans="1:10" ht="38.25" customHeight="1">
      <c r="A52" s="3">
        <v>50</v>
      </c>
      <c r="B52" s="3" t="str">
        <f>'Wyniki PMA'!A51</f>
        <v>C03</v>
      </c>
      <c r="D52" s="10">
        <f t="shared" si="0"/>
        <v>38</v>
      </c>
      <c r="E52" s="8">
        <f t="shared" si="1"/>
        <v>0.95</v>
      </c>
      <c r="F52" s="8">
        <f>'Wyniki PMA'!F51</f>
        <v>95</v>
      </c>
      <c r="G52" s="7" t="str">
        <f t="shared" si="2"/>
        <v>Bardzo łatwy</v>
      </c>
      <c r="H52" s="8" t="str">
        <f t="shared" si="3"/>
        <v>Bardzo dobrym</v>
      </c>
      <c r="I52" s="12" t="str">
        <f t="shared" si="4"/>
        <v>6</v>
      </c>
      <c r="J52" s="13" t="str">
        <f t="shared" si="5"/>
        <v>WYŻEJ ŚREDNI</v>
      </c>
    </row>
    <row r="53" spans="1:10" ht="38.25" customHeight="1">
      <c r="A53" s="3">
        <v>51</v>
      </c>
      <c r="B53" s="3" t="str">
        <f>'Wyniki PMA'!A52</f>
        <v>C05</v>
      </c>
      <c r="D53" s="10">
        <f t="shared" si="0"/>
        <v>33.2</v>
      </c>
      <c r="E53" s="8">
        <f t="shared" si="1"/>
        <v>0.8300000000000001</v>
      </c>
      <c r="F53" s="8">
        <f>'Wyniki PMA'!F52</f>
        <v>83</v>
      </c>
      <c r="G53" s="7" t="str">
        <f t="shared" si="2"/>
        <v>Łatwy</v>
      </c>
      <c r="H53" s="8" t="str">
        <f t="shared" si="3"/>
        <v>Dobrym</v>
      </c>
      <c r="I53" s="12" t="str">
        <f t="shared" si="4"/>
        <v>5</v>
      </c>
      <c r="J53" s="13" t="str">
        <f t="shared" si="5"/>
        <v>ŚREDNI</v>
      </c>
    </row>
    <row r="54" spans="1:10" ht="38.25" customHeight="1">
      <c r="A54" s="3">
        <v>52</v>
      </c>
      <c r="B54" s="3" t="str">
        <f>'Wyniki PMA'!A53</f>
        <v>C06</v>
      </c>
      <c r="D54" s="10">
        <f t="shared" si="0"/>
        <v>31.2</v>
      </c>
      <c r="E54" s="8">
        <f t="shared" si="1"/>
        <v>0.78</v>
      </c>
      <c r="F54" s="8">
        <f>'Wyniki PMA'!F53</f>
        <v>78</v>
      </c>
      <c r="G54" s="7" t="str">
        <f t="shared" si="2"/>
        <v>Łatwy</v>
      </c>
      <c r="H54" s="8" t="str">
        <f t="shared" si="3"/>
        <v>Zadawalającym</v>
      </c>
      <c r="I54" s="12" t="str">
        <f t="shared" si="4"/>
        <v>5</v>
      </c>
      <c r="J54" s="13" t="str">
        <f t="shared" si="5"/>
        <v>ŚREDNI</v>
      </c>
    </row>
    <row r="55" spans="1:10" ht="38.25" customHeight="1">
      <c r="A55" s="3">
        <v>53</v>
      </c>
      <c r="B55" s="3" t="str">
        <f>'Wyniki PMA'!A54</f>
        <v>C07</v>
      </c>
      <c r="D55" s="10">
        <f t="shared" si="0"/>
        <v>39.2</v>
      </c>
      <c r="E55" s="8">
        <f t="shared" si="1"/>
        <v>0.9800000000000001</v>
      </c>
      <c r="F55" s="8">
        <f>'Wyniki PMA'!F54</f>
        <v>98</v>
      </c>
      <c r="G55" s="7" t="str">
        <f t="shared" si="2"/>
        <v>Bardzo łatwy</v>
      </c>
      <c r="H55" s="8" t="str">
        <f t="shared" si="3"/>
        <v>Bardzo dobrym</v>
      </c>
      <c r="I55" s="12" t="str">
        <f t="shared" si="4"/>
        <v>7</v>
      </c>
      <c r="J55" s="13" t="str">
        <f t="shared" si="5"/>
        <v>WYSOKI</v>
      </c>
    </row>
    <row r="56" spans="1:10" ht="38.25" customHeight="1">
      <c r="A56" s="3">
        <v>54</v>
      </c>
      <c r="B56" s="3" t="str">
        <f>'Wyniki PMA'!A55</f>
        <v>C08</v>
      </c>
      <c r="D56" s="10">
        <f t="shared" si="0"/>
        <v>33.2</v>
      </c>
      <c r="E56" s="8">
        <f t="shared" si="1"/>
        <v>0.8300000000000001</v>
      </c>
      <c r="F56" s="8">
        <f>'Wyniki PMA'!F55</f>
        <v>83</v>
      </c>
      <c r="G56" s="7" t="str">
        <f t="shared" si="2"/>
        <v>Łatwy</v>
      </c>
      <c r="H56" s="8" t="str">
        <f t="shared" si="3"/>
        <v>Dobrym</v>
      </c>
      <c r="I56" s="12" t="str">
        <f t="shared" si="4"/>
        <v>5</v>
      </c>
      <c r="J56" s="13" t="str">
        <f t="shared" si="5"/>
        <v>ŚREDNI</v>
      </c>
    </row>
    <row r="57" spans="1:10" ht="38.25" customHeight="1">
      <c r="A57" s="3">
        <v>55</v>
      </c>
      <c r="B57" s="3" t="str">
        <f>'Wyniki PMA'!A56</f>
        <v>C09</v>
      </c>
      <c r="D57" s="10">
        <f t="shared" si="0"/>
        <v>19.2</v>
      </c>
      <c r="E57" s="8">
        <f t="shared" si="1"/>
        <v>0.48</v>
      </c>
      <c r="F57" s="8">
        <f>'Wyniki PMA'!F56</f>
        <v>48</v>
      </c>
      <c r="G57" s="7" t="str">
        <f t="shared" si="2"/>
        <v>Trudny</v>
      </c>
      <c r="H57" s="8" t="str">
        <f t="shared" si="3"/>
        <v>Niskim</v>
      </c>
      <c r="I57" s="12" t="str">
        <f t="shared" si="4"/>
        <v>2</v>
      </c>
      <c r="J57" s="13" t="str">
        <f t="shared" si="5"/>
        <v>BARDZO NISKI</v>
      </c>
    </row>
    <row r="58" spans="1:10" ht="38.25" customHeight="1">
      <c r="A58" s="3">
        <v>56</v>
      </c>
      <c r="B58" s="3" t="str">
        <f>'Wyniki PMA'!A57</f>
        <v>C10</v>
      </c>
      <c r="D58" s="10">
        <f t="shared" si="0"/>
        <v>40</v>
      </c>
      <c r="E58" s="8">
        <f t="shared" si="1"/>
        <v>1</v>
      </c>
      <c r="F58" s="8">
        <f>'Wyniki PMA'!F57</f>
        <v>100</v>
      </c>
      <c r="G58" s="7" t="str">
        <f t="shared" si="2"/>
        <v>Bardzo łatwy</v>
      </c>
      <c r="H58" s="8" t="str">
        <f t="shared" si="3"/>
        <v>Bardzo dobrym</v>
      </c>
      <c r="I58" s="12" t="str">
        <f t="shared" si="4"/>
        <v>9</v>
      </c>
      <c r="J58" s="13" t="str">
        <f t="shared" si="5"/>
        <v>NAJWYŻSZY</v>
      </c>
    </row>
    <row r="59" spans="1:10" ht="38.25" customHeight="1">
      <c r="A59" s="3">
        <v>57</v>
      </c>
      <c r="B59" s="3" t="str">
        <f>'Wyniki PMA'!A58</f>
        <v>C12</v>
      </c>
      <c r="D59" s="10">
        <f t="shared" si="0"/>
        <v>40</v>
      </c>
      <c r="E59" s="8">
        <f t="shared" si="1"/>
        <v>1</v>
      </c>
      <c r="F59" s="8">
        <f>'Wyniki PMA'!F58</f>
        <v>100</v>
      </c>
      <c r="G59" s="7" t="str">
        <f t="shared" si="2"/>
        <v>Bardzo łatwy</v>
      </c>
      <c r="H59" s="8" t="str">
        <f t="shared" si="3"/>
        <v>Bardzo dobrym</v>
      </c>
      <c r="I59" s="12" t="str">
        <f t="shared" si="4"/>
        <v>9</v>
      </c>
      <c r="J59" s="13" t="str">
        <f t="shared" si="5"/>
        <v>NAJWYŻSZY</v>
      </c>
    </row>
    <row r="60" spans="1:10" ht="38.25" customHeight="1">
      <c r="A60" s="3">
        <v>58</v>
      </c>
      <c r="B60" s="3" t="str">
        <f>'Wyniki PMA'!A59</f>
        <v>C13</v>
      </c>
      <c r="D60" s="10">
        <f t="shared" si="0"/>
        <v>19.2</v>
      </c>
      <c r="E60" s="8">
        <f t="shared" si="1"/>
        <v>0.48</v>
      </c>
      <c r="F60" s="8">
        <f>'Wyniki PMA'!F59</f>
        <v>48</v>
      </c>
      <c r="G60" s="7" t="str">
        <f t="shared" si="2"/>
        <v>Trudny</v>
      </c>
      <c r="H60" s="8" t="str">
        <f t="shared" si="3"/>
        <v>Niskim</v>
      </c>
      <c r="I60" s="12" t="str">
        <f t="shared" si="4"/>
        <v>2</v>
      </c>
      <c r="J60" s="13" t="str">
        <f t="shared" si="5"/>
        <v>BARDZO NISKI</v>
      </c>
    </row>
    <row r="61" spans="1:10" ht="38.25" customHeight="1">
      <c r="A61" s="3">
        <v>59</v>
      </c>
      <c r="B61" s="3" t="str">
        <f>'Wyniki PMA'!A60</f>
        <v>C14</v>
      </c>
      <c r="D61" s="10">
        <f t="shared" si="0"/>
        <v>40</v>
      </c>
      <c r="E61" s="8">
        <f t="shared" si="1"/>
        <v>1</v>
      </c>
      <c r="F61" s="8">
        <f>'Wyniki PMA'!F60</f>
        <v>100</v>
      </c>
      <c r="G61" s="7" t="str">
        <f t="shared" si="2"/>
        <v>Bardzo łatwy</v>
      </c>
      <c r="H61" s="8" t="str">
        <f t="shared" si="3"/>
        <v>Bardzo dobrym</v>
      </c>
      <c r="I61" s="12" t="str">
        <f t="shared" si="4"/>
        <v>9</v>
      </c>
      <c r="J61" s="13" t="str">
        <f t="shared" si="5"/>
        <v>NAJWYŻSZY</v>
      </c>
    </row>
    <row r="62" spans="1:10" ht="38.25" customHeight="1">
      <c r="A62" s="3">
        <v>60</v>
      </c>
      <c r="B62" s="3" t="str">
        <f>'Wyniki PMA'!A61</f>
        <v>C15</v>
      </c>
      <c r="D62" s="10">
        <f t="shared" si="0"/>
        <v>39.2</v>
      </c>
      <c r="E62" s="8">
        <f t="shared" si="1"/>
        <v>0.9800000000000001</v>
      </c>
      <c r="F62" s="8">
        <f>'Wyniki PMA'!F61</f>
        <v>98</v>
      </c>
      <c r="G62" s="7" t="str">
        <f t="shared" si="2"/>
        <v>Bardzo łatwy</v>
      </c>
      <c r="H62" s="8" t="str">
        <f t="shared" si="3"/>
        <v>Bardzo dobrym</v>
      </c>
      <c r="I62" s="12" t="str">
        <f t="shared" si="4"/>
        <v>7</v>
      </c>
      <c r="J62" s="13" t="str">
        <f t="shared" si="5"/>
        <v>WYSOKI</v>
      </c>
    </row>
    <row r="63" spans="1:10" ht="38.25" customHeight="1">
      <c r="A63" s="3">
        <v>61</v>
      </c>
      <c r="B63" s="3" t="str">
        <f>'Wyniki PMA'!A62</f>
        <v>C16</v>
      </c>
      <c r="D63" s="10">
        <f t="shared" si="0"/>
        <v>39.2</v>
      </c>
      <c r="E63" s="8">
        <f t="shared" si="1"/>
        <v>0.9800000000000001</v>
      </c>
      <c r="F63" s="8">
        <f>'Wyniki PMA'!F62</f>
        <v>98</v>
      </c>
      <c r="G63" s="7" t="str">
        <f t="shared" si="2"/>
        <v>Bardzo łatwy</v>
      </c>
      <c r="H63" s="8" t="str">
        <f t="shared" si="3"/>
        <v>Bardzo dobrym</v>
      </c>
      <c r="I63" s="12" t="str">
        <f t="shared" si="4"/>
        <v>7</v>
      </c>
      <c r="J63" s="13" t="str">
        <f t="shared" si="5"/>
        <v>WYSOKI</v>
      </c>
    </row>
    <row r="64" spans="1:10" ht="38.25" customHeight="1">
      <c r="A64" s="3">
        <v>62</v>
      </c>
      <c r="B64" s="3" t="str">
        <f>'Wyniki PMA'!A63</f>
        <v>C17</v>
      </c>
      <c r="D64" s="10">
        <f t="shared" si="0"/>
        <v>40</v>
      </c>
      <c r="E64" s="8">
        <f t="shared" si="1"/>
        <v>1</v>
      </c>
      <c r="F64" s="8">
        <f>'Wyniki PMA'!F63</f>
        <v>100</v>
      </c>
      <c r="G64" s="7" t="str">
        <f t="shared" si="2"/>
        <v>Bardzo łatwy</v>
      </c>
      <c r="H64" s="8" t="str">
        <f t="shared" si="3"/>
        <v>Bardzo dobrym</v>
      </c>
      <c r="I64" s="12" t="str">
        <f t="shared" si="4"/>
        <v>9</v>
      </c>
      <c r="J64" s="13" t="str">
        <f t="shared" si="5"/>
        <v>NAJWYŻSZY</v>
      </c>
    </row>
    <row r="65" spans="1:10" ht="38.25" customHeight="1">
      <c r="A65" s="3">
        <v>63</v>
      </c>
      <c r="B65" s="3" t="str">
        <f>'Wyniki PMA'!A64</f>
        <v>C18</v>
      </c>
      <c r="D65" s="10">
        <f t="shared" si="0"/>
        <v>39.2</v>
      </c>
      <c r="E65" s="8">
        <f t="shared" si="1"/>
        <v>0.9800000000000001</v>
      </c>
      <c r="F65" s="8">
        <f>'Wyniki PMA'!F64</f>
        <v>98</v>
      </c>
      <c r="G65" s="7" t="str">
        <f t="shared" si="2"/>
        <v>Bardzo łatwy</v>
      </c>
      <c r="H65" s="8" t="str">
        <f t="shared" si="3"/>
        <v>Bardzo dobrym</v>
      </c>
      <c r="I65" s="12" t="str">
        <f t="shared" si="4"/>
        <v>7</v>
      </c>
      <c r="J65" s="13" t="str">
        <f t="shared" si="5"/>
        <v>WYSOKI</v>
      </c>
    </row>
    <row r="66" spans="1:10" ht="38.25" customHeight="1">
      <c r="A66" s="3">
        <v>64</v>
      </c>
      <c r="B66" s="3" t="str">
        <f>'Wyniki PMA'!A65</f>
        <v>C19</v>
      </c>
      <c r="D66" s="10">
        <f t="shared" si="0"/>
        <v>32</v>
      </c>
      <c r="E66" s="8">
        <f t="shared" si="1"/>
        <v>0.8</v>
      </c>
      <c r="F66" s="8">
        <f>'Wyniki PMA'!F65</f>
        <v>80</v>
      </c>
      <c r="G66" s="7" t="str">
        <f t="shared" si="2"/>
        <v>Łatwy</v>
      </c>
      <c r="H66" s="8" t="str">
        <f t="shared" si="3"/>
        <v>Dobrym</v>
      </c>
      <c r="I66" s="12" t="str">
        <f t="shared" si="4"/>
        <v>5</v>
      </c>
      <c r="J66" s="13" t="str">
        <f t="shared" si="5"/>
        <v>ŚREDNI</v>
      </c>
    </row>
    <row r="67" spans="1:10" ht="38.25" customHeight="1">
      <c r="A67" s="3">
        <v>65</v>
      </c>
      <c r="B67" s="3" t="str">
        <f>'Wyniki PMA'!A66</f>
        <v>C20</v>
      </c>
      <c r="D67" s="10">
        <f t="shared" si="0"/>
        <v>16</v>
      </c>
      <c r="E67" s="8">
        <f t="shared" si="1"/>
        <v>0.4</v>
      </c>
      <c r="F67" s="8">
        <f>'Wyniki PMA'!F66</f>
        <v>40</v>
      </c>
      <c r="G67" s="7" t="str">
        <f t="shared" si="2"/>
        <v>Trudny</v>
      </c>
      <c r="H67" s="8" t="str">
        <f t="shared" si="3"/>
        <v>Niskim</v>
      </c>
      <c r="I67" s="12" t="str">
        <f t="shared" si="4"/>
        <v>2</v>
      </c>
      <c r="J67" s="13" t="str">
        <f t="shared" si="5"/>
        <v>BARDZO NISKI</v>
      </c>
    </row>
    <row r="68" spans="1:10" ht="38.25" customHeight="1">
      <c r="A68" s="3">
        <v>66</v>
      </c>
      <c r="B68" s="3" t="str">
        <f>'Wyniki PMA'!A67</f>
        <v>C21</v>
      </c>
      <c r="D68" s="10">
        <f t="shared" si="0"/>
        <v>17.2</v>
      </c>
      <c r="E68" s="8">
        <f t="shared" si="1"/>
        <v>0.43</v>
      </c>
      <c r="F68" s="8">
        <f>'Wyniki PMA'!F67</f>
        <v>43</v>
      </c>
      <c r="G68" s="7" t="str">
        <f t="shared" si="2"/>
        <v>Trudny</v>
      </c>
      <c r="H68" s="8" t="str">
        <f t="shared" si="3"/>
        <v>Niskim</v>
      </c>
      <c r="I68" s="12" t="str">
        <f aca="true" t="shared" si="10" ref="I68:I74">IF($F68&lt;35,"1",IF($F68&lt;=48,"2",IF($F68&lt;=60,"3",IF($F68&lt;=75,"4",IF($F68&lt;=88,"5",IF($F68&lt;=95,"6",IF($F68&lt;=98,"7",IF($F68&lt;=100,"9","9"))))))))</f>
        <v>2</v>
      </c>
      <c r="J68" s="13" t="str">
        <f aca="true" t="shared" si="11" ref="J68:J74">IF($F68&lt;=35,"NAJNIŻSZY",IF($F68&lt;=48,"BARDZO NISKI",IF($F68&lt;=60,"NISKI",IF($F68&lt;=75,"NIŻEJ ŚREDNI",IF($F68&lt;=88,"ŚREDNI",IF($F68&lt;=95,"WYŻEJ ŚREDNI",IF($F68&lt;=98,"WYSOKI",IF($F68&lt;=100,"NAJWYŻSZY","NAJWYŻSZY"))))))))</f>
        <v>BARDZO NISKI</v>
      </c>
    </row>
    <row r="69" spans="1:10" ht="38.25" customHeight="1">
      <c r="A69" s="3">
        <v>67</v>
      </c>
      <c r="B69" s="3" t="str">
        <f>'Wyniki PMA'!A68</f>
        <v>C23</v>
      </c>
      <c r="D69" s="10">
        <f>($D$1*F69)/100</f>
        <v>15.2</v>
      </c>
      <c r="E69" s="8">
        <f>(D69/$D$1)</f>
        <v>0.38</v>
      </c>
      <c r="F69" s="8">
        <f>'Wyniki PMA'!F68</f>
        <v>38</v>
      </c>
      <c r="G69" s="7" t="str">
        <f>IF(E69&lt;=0.19,"Bardzo trudny",IF(E69&lt;=0.49,"Trudny",IF(E69&lt;=0.69,"Umiarkowanie trudny",IF(E69&lt;=0.79,"Łatwy",IF(E69&lt;=0.89,"Łatwy","Bardzo łatwy")))))</f>
        <v>Trudny</v>
      </c>
      <c r="H69" s="8" t="str">
        <f>IF(E69&lt;=0.19,"Bardzo niskim",IF(E69&lt;=0.49,"Niskim",IF(E69&lt;=0.69,"Niżej zadawalającym",IF(E69&lt;=0.79,"Zadawalającym",IF(E69&lt;=0.89,"Dobrym","Bardzo dobrym")))))</f>
        <v>Niskim</v>
      </c>
      <c r="I69" s="12" t="str">
        <f t="shared" si="10"/>
        <v>2</v>
      </c>
      <c r="J69" s="13" t="str">
        <f t="shared" si="11"/>
        <v>BARDZO NISKI</v>
      </c>
    </row>
    <row r="70" spans="1:10" ht="38.25" customHeight="1">
      <c r="A70" s="3">
        <v>68</v>
      </c>
      <c r="B70" s="3" t="str">
        <f>'Wyniki PMA'!A69</f>
        <v>C24</v>
      </c>
      <c r="D70" s="10">
        <f>($D$1*F70)/100</f>
        <v>39.2</v>
      </c>
      <c r="E70" s="8">
        <f>(D70/$D$1)</f>
        <v>0.9800000000000001</v>
      </c>
      <c r="F70" s="8">
        <f>'Wyniki PMA'!F69</f>
        <v>98</v>
      </c>
      <c r="G70" s="7" t="str">
        <f>IF(E70&lt;=0.19,"Bardzo trudny",IF(E70&lt;=0.49,"Trudny",IF(E70&lt;=0.69,"Umiarkowanie trudny",IF(E70&lt;=0.79,"Łatwy",IF(E70&lt;=0.89,"Łatwy","Bardzo łatwy")))))</f>
        <v>Bardzo łatwy</v>
      </c>
      <c r="H70" s="8" t="str">
        <f>IF(E70&lt;=0.19,"Bardzo niskim",IF(E70&lt;=0.49,"Niskim",IF(E70&lt;=0.69,"Niżej zadawalającym",IF(E70&lt;=0.79,"Zadawalającym",IF(E70&lt;=0.89,"Dobrym","Bardzo dobrym")))))</f>
        <v>Bardzo dobrym</v>
      </c>
      <c r="I70" s="12" t="str">
        <f t="shared" si="10"/>
        <v>7</v>
      </c>
      <c r="J70" s="13" t="str">
        <f t="shared" si="11"/>
        <v>WYSOKI</v>
      </c>
    </row>
    <row r="71" spans="1:10" ht="38.25" customHeight="1">
      <c r="A71" s="3">
        <v>69</v>
      </c>
      <c r="B71" s="3" t="str">
        <f>'Wyniki PMA'!A70</f>
        <v>C25</v>
      </c>
      <c r="D71" s="10">
        <f t="shared" si="0"/>
        <v>28</v>
      </c>
      <c r="E71" s="8">
        <f t="shared" si="1"/>
        <v>0.7</v>
      </c>
      <c r="F71" s="8">
        <f>'Wyniki PMA'!F70</f>
        <v>70</v>
      </c>
      <c r="G71" s="7" t="str">
        <f t="shared" si="2"/>
        <v>Łatwy</v>
      </c>
      <c r="H71" s="8" t="str">
        <f t="shared" si="3"/>
        <v>Zadawalającym</v>
      </c>
      <c r="I71" s="12" t="str">
        <f t="shared" si="10"/>
        <v>4</v>
      </c>
      <c r="J71" s="13" t="str">
        <f t="shared" si="11"/>
        <v>NIŻEJ ŚREDNI</v>
      </c>
    </row>
    <row r="72" spans="1:10" ht="38.25" customHeight="1">
      <c r="A72" s="3">
        <v>70</v>
      </c>
      <c r="B72" s="3" t="str">
        <f>'Wyniki PMA'!A71</f>
        <v>C26</v>
      </c>
      <c r="D72" s="10">
        <f t="shared" si="0"/>
        <v>32</v>
      </c>
      <c r="E72" s="8">
        <f t="shared" si="1"/>
        <v>0.8</v>
      </c>
      <c r="F72" s="8">
        <f>'Wyniki PMA'!F71</f>
        <v>80</v>
      </c>
      <c r="G72" s="7" t="str">
        <f t="shared" si="2"/>
        <v>Łatwy</v>
      </c>
      <c r="H72" s="8" t="str">
        <f t="shared" si="3"/>
        <v>Dobrym</v>
      </c>
      <c r="I72" s="12" t="str">
        <f t="shared" si="10"/>
        <v>5</v>
      </c>
      <c r="J72" s="13" t="str">
        <f t="shared" si="11"/>
        <v>ŚREDNI</v>
      </c>
    </row>
    <row r="73" spans="1:10" ht="38.25" customHeight="1">
      <c r="A73" s="3">
        <v>71</v>
      </c>
      <c r="B73" s="3" t="str">
        <f>'Wyniki PMA'!A72</f>
        <v>C27</v>
      </c>
      <c r="D73" s="10">
        <f t="shared" si="0"/>
        <v>40</v>
      </c>
      <c r="E73" s="8">
        <f t="shared" si="1"/>
        <v>1</v>
      </c>
      <c r="F73" s="8">
        <f>'Wyniki PMA'!F72</f>
        <v>100</v>
      </c>
      <c r="G73" s="7" t="str">
        <f t="shared" si="2"/>
        <v>Bardzo łatwy</v>
      </c>
      <c r="H73" s="8" t="str">
        <f t="shared" si="3"/>
        <v>Bardzo dobrym</v>
      </c>
      <c r="I73" s="12" t="str">
        <f t="shared" si="10"/>
        <v>9</v>
      </c>
      <c r="J73" s="13" t="str">
        <f t="shared" si="11"/>
        <v>NAJWYŻSZY</v>
      </c>
    </row>
    <row r="74" spans="1:10" ht="38.25" customHeight="1">
      <c r="A74" s="3">
        <v>72</v>
      </c>
      <c r="B74" s="3" t="str">
        <f>'Wyniki PMA'!A73</f>
        <v>C28</v>
      </c>
      <c r="D74" s="10">
        <f t="shared" si="0"/>
        <v>38</v>
      </c>
      <c r="E74" s="8">
        <f t="shared" si="1"/>
        <v>0.95</v>
      </c>
      <c r="F74" s="8">
        <f>'Wyniki PMA'!F73</f>
        <v>95</v>
      </c>
      <c r="G74" s="7" t="str">
        <f t="shared" si="2"/>
        <v>Bardzo łatwy</v>
      </c>
      <c r="H74" s="8" t="str">
        <f t="shared" si="3"/>
        <v>Bardzo dobrym</v>
      </c>
      <c r="I74" s="12" t="str">
        <f t="shared" si="10"/>
        <v>6</v>
      </c>
      <c r="J74" s="13" t="str">
        <f t="shared" si="11"/>
        <v>WYŻEJ ŚREDNI</v>
      </c>
    </row>
    <row r="75" spans="9:10" ht="15.75">
      <c r="I75" s="12"/>
      <c r="J75" s="13"/>
    </row>
    <row r="76" spans="5:10" ht="24.75" customHeight="1">
      <c r="E76" s="9">
        <f>AVERAGE(E3:E74)</f>
        <v>0.8077777777777776</v>
      </c>
      <c r="F76" s="9">
        <f>AVERAGE(F3:F74)</f>
        <v>80.77777777777777</v>
      </c>
      <c r="G76" s="7" t="str">
        <f>IF(E76&lt;=0.19,"Bardzo trudny",IF(E76&lt;=0.49,"Trudny",IF(E76&lt;=0.69,"Umiarkowanie trudny",IF(E76&lt;=0.79,"Łatwy",IF(E76&lt;=0.89,"Łatwy","Bardzo łatwy")))))</f>
        <v>Łatwy</v>
      </c>
      <c r="H76" s="8" t="str">
        <f>IF(E76&lt;=0.19,"Bardzo niskim",IF(E76&lt;=0.49,"Niskim",IF(E76&lt;=0.69,"Niżej zadawalającym",IF(E76&lt;=0.79,"Zadawalającym",IF(E76&lt;=0.89,"Dobrym","Bardzo dobrym")))))</f>
        <v>Dobrym</v>
      </c>
      <c r="I76" s="12" t="str">
        <f>IF($F76&lt;59,"1",IF($F76&lt;=64,"2",IF($F76&lt;=69,"3",IF($F76&lt;=73,"4",IF($F76&lt;=78,"5",IF($F76&lt;=82,"6",IF($F76&lt;=86,"7",IF($F76&lt;=91,"8","9"))))))))</f>
        <v>6</v>
      </c>
      <c r="J76" s="13" t="str">
        <f>IF($F76&lt;=59,"NAJNIŻSZY",IF($F76&lt;=64,"BARDZO NISKI",IF($F76&lt;=69,"NISKI",IF($F76&lt;=73,"NIŻEJ ŚREDNI",IF($F76&lt;=78,"ŚREDNI",IF($F76&lt;=82,"WYŻEJ ŚREDNI",IF($F76&lt;=86,"WYSOKI",IF($F76&lt;=91,"BARDZO WYSOKI","NAJWYŻSZY"))))))))</f>
        <v>WYŻEJ ŚREDNI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F73" sqref="F73"/>
    </sheetView>
  </sheetViews>
  <sheetFormatPr defaultColWidth="8.796875" defaultRowHeight="14.25"/>
  <cols>
    <col min="2" max="2" width="14.5" style="0" bestFit="1" customWidth="1"/>
  </cols>
  <sheetData>
    <row r="1" spans="1:2" ht="28.5">
      <c r="A1" s="11" t="s">
        <v>46</v>
      </c>
      <c r="B1" s="11" t="s">
        <v>47</v>
      </c>
    </row>
    <row r="2" spans="1:5" ht="14.25">
      <c r="A2" s="45" t="str">
        <f>'ANAL_UCZ_J ANG'!I3</f>
        <v>2</v>
      </c>
      <c r="B2" s="45" t="str">
        <f>'ANAL_UCZ_J ANG'!J3</f>
        <v>BARDZO NISKI</v>
      </c>
      <c r="D2" s="45">
        <v>1</v>
      </c>
      <c r="E2">
        <f>COUNTIF($A$2:$A$73,D2)</f>
        <v>2</v>
      </c>
    </row>
    <row r="3" spans="1:5" ht="14.25">
      <c r="A3" s="45" t="str">
        <f>'ANAL_UCZ_J ANG'!I4</f>
        <v>9</v>
      </c>
      <c r="B3" s="45" t="str">
        <f>'ANAL_UCZ_J ANG'!J4</f>
        <v>NAJWYŻSZY</v>
      </c>
      <c r="D3" s="45">
        <v>2</v>
      </c>
      <c r="E3">
        <f aca="true" t="shared" si="0" ref="E3:E10">COUNTIF($A$2:$A$73,D3)</f>
        <v>10</v>
      </c>
    </row>
    <row r="4" spans="1:5" ht="14.25">
      <c r="A4" s="45" t="str">
        <f>'ANAL_UCZ_J ANG'!I5</f>
        <v>4</v>
      </c>
      <c r="B4" s="45" t="str">
        <f>'ANAL_UCZ_J ANG'!J5</f>
        <v>NIŻEJ ŚREDNI</v>
      </c>
      <c r="D4" s="45">
        <v>3</v>
      </c>
      <c r="E4">
        <f t="shared" si="0"/>
        <v>4</v>
      </c>
    </row>
    <row r="5" spans="1:5" ht="14.25">
      <c r="A5" s="45" t="str">
        <f>'ANAL_UCZ_J ANG'!I6</f>
        <v>9</v>
      </c>
      <c r="B5" s="45" t="str">
        <f>'ANAL_UCZ_J ANG'!J6</f>
        <v>NAJWYŻSZY</v>
      </c>
      <c r="D5" s="45">
        <v>4</v>
      </c>
      <c r="E5">
        <f t="shared" si="0"/>
        <v>5</v>
      </c>
    </row>
    <row r="6" spans="1:5" ht="14.25">
      <c r="A6" s="45" t="str">
        <f>'ANAL_UCZ_J ANG'!I7</f>
        <v>9</v>
      </c>
      <c r="B6" s="45" t="str">
        <f>'ANAL_UCZ_J ANG'!J7</f>
        <v>NAJWYŻSZY</v>
      </c>
      <c r="D6" s="45">
        <v>5</v>
      </c>
      <c r="E6">
        <f t="shared" si="0"/>
        <v>14</v>
      </c>
    </row>
    <row r="7" spans="1:5" ht="14.25">
      <c r="A7" s="45" t="str">
        <f>'ANAL_UCZ_J ANG'!I8</f>
        <v>1</v>
      </c>
      <c r="B7" s="45" t="str">
        <f>'ANAL_UCZ_J ANG'!J8</f>
        <v>NAJNIŻSZY</v>
      </c>
      <c r="D7" s="45">
        <v>6</v>
      </c>
      <c r="E7">
        <f t="shared" si="0"/>
        <v>11</v>
      </c>
    </row>
    <row r="8" spans="1:5" ht="14.25">
      <c r="A8" s="45" t="str">
        <f>'ANAL_UCZ_J ANG'!I9</f>
        <v>9</v>
      </c>
      <c r="B8" s="45" t="str">
        <f>'ANAL_UCZ_J ANG'!J9</f>
        <v>NAJWYŻSZY</v>
      </c>
      <c r="D8" s="45">
        <v>7</v>
      </c>
      <c r="E8">
        <f t="shared" si="0"/>
        <v>11</v>
      </c>
    </row>
    <row r="9" spans="1:5" ht="14.25">
      <c r="A9" s="45" t="str">
        <f>'ANAL_UCZ_J ANG'!I10</f>
        <v>7</v>
      </c>
      <c r="B9" s="45" t="str">
        <f>'ANAL_UCZ_J ANG'!J10</f>
        <v>WYSOKI</v>
      </c>
      <c r="D9" s="45">
        <v>8</v>
      </c>
      <c r="E9">
        <f t="shared" si="0"/>
        <v>0</v>
      </c>
    </row>
    <row r="10" spans="1:5" ht="14.25">
      <c r="A10" s="45" t="str">
        <f>'ANAL_UCZ_J ANG'!I11</f>
        <v>7</v>
      </c>
      <c r="B10" s="45" t="str">
        <f>'ANAL_UCZ_J ANG'!J11</f>
        <v>WYSOKI</v>
      </c>
      <c r="D10" s="45">
        <v>9</v>
      </c>
      <c r="E10">
        <f t="shared" si="0"/>
        <v>15</v>
      </c>
    </row>
    <row r="11" spans="1:5" ht="14.25">
      <c r="A11" s="45" t="str">
        <f>'ANAL_UCZ_J ANG'!I12</f>
        <v>6</v>
      </c>
      <c r="B11" s="45" t="str">
        <f>'ANAL_UCZ_J ANG'!J12</f>
        <v>WYŻEJ ŚREDNI</v>
      </c>
      <c r="E11">
        <f>SUM(E2:E10)</f>
        <v>72</v>
      </c>
    </row>
    <row r="12" spans="1:2" ht="14.25">
      <c r="A12" s="45" t="str">
        <f>'ANAL_UCZ_J ANG'!I13</f>
        <v>5</v>
      </c>
      <c r="B12" s="45" t="str">
        <f>'ANAL_UCZ_J ANG'!J13</f>
        <v>ŚREDNI</v>
      </c>
    </row>
    <row r="13" spans="1:2" ht="14.25">
      <c r="A13" s="45" t="str">
        <f>'ANAL_UCZ_J ANG'!I14</f>
        <v>7</v>
      </c>
      <c r="B13" s="45" t="str">
        <f>'ANAL_UCZ_J ANG'!J14</f>
        <v>WYSOKI</v>
      </c>
    </row>
    <row r="14" spans="1:2" ht="14.25">
      <c r="A14" s="45" t="str">
        <f>'ANAL_UCZ_J ANG'!I15</f>
        <v>5</v>
      </c>
      <c r="B14" s="45" t="str">
        <f>'ANAL_UCZ_J ANG'!J15</f>
        <v>ŚREDNI</v>
      </c>
    </row>
    <row r="15" spans="1:2" ht="14.25">
      <c r="A15" s="45" t="str">
        <f>'ANAL_UCZ_J ANG'!I16</f>
        <v>3</v>
      </c>
      <c r="B15" s="45" t="str">
        <f>'ANAL_UCZ_J ANG'!J16</f>
        <v>NISKI</v>
      </c>
    </row>
    <row r="16" spans="1:2" ht="14.25">
      <c r="A16" s="45" t="str">
        <f>'ANAL_UCZ_J ANG'!I17</f>
        <v>9</v>
      </c>
      <c r="B16" s="45" t="str">
        <f>'ANAL_UCZ_J ANG'!J17</f>
        <v>NAJWYŻSZY</v>
      </c>
    </row>
    <row r="17" spans="1:2" ht="14.25">
      <c r="A17" s="45" t="str">
        <f>'ANAL_UCZ_J ANG'!I18</f>
        <v>5</v>
      </c>
      <c r="B17" s="45" t="str">
        <f>'ANAL_UCZ_J ANG'!J18</f>
        <v>ŚREDNI</v>
      </c>
    </row>
    <row r="18" spans="1:2" ht="14.25">
      <c r="A18" s="45" t="str">
        <f>'ANAL_UCZ_J ANG'!I19</f>
        <v>3</v>
      </c>
      <c r="B18" s="45" t="str">
        <f>'ANAL_UCZ_J ANG'!J19</f>
        <v>NISKI</v>
      </c>
    </row>
    <row r="19" spans="1:2" ht="14.25">
      <c r="A19" s="45" t="str">
        <f>'ANAL_UCZ_J ANG'!I20</f>
        <v>6</v>
      </c>
      <c r="B19" s="45" t="str">
        <f>'ANAL_UCZ_J ANG'!J20</f>
        <v>WYŻEJ ŚREDNI</v>
      </c>
    </row>
    <row r="20" spans="1:2" ht="14.25">
      <c r="A20" s="45" t="str">
        <f>'ANAL_UCZ_J ANG'!I21</f>
        <v>7</v>
      </c>
      <c r="B20" s="45" t="str">
        <f>'ANAL_UCZ_J ANG'!J21</f>
        <v>WYSOKI</v>
      </c>
    </row>
    <row r="21" spans="1:2" ht="14.25">
      <c r="A21" s="45" t="str">
        <f>'ANAL_UCZ_J ANG'!I22</f>
        <v>3</v>
      </c>
      <c r="B21" s="45" t="str">
        <f>'ANAL_UCZ_J ANG'!J22</f>
        <v>NISKI</v>
      </c>
    </row>
    <row r="22" spans="1:2" ht="14.25">
      <c r="A22" s="45" t="str">
        <f>'ANAL_UCZ_J ANG'!I23</f>
        <v>5</v>
      </c>
      <c r="B22" s="45" t="str">
        <f>'ANAL_UCZ_J ANG'!J23</f>
        <v>ŚREDNI</v>
      </c>
    </row>
    <row r="23" spans="1:2" ht="14.25">
      <c r="A23" s="45" t="str">
        <f>'ANAL_UCZ_J ANG'!I24</f>
        <v>6</v>
      </c>
      <c r="B23" s="45" t="str">
        <f>'ANAL_UCZ_J ANG'!J24</f>
        <v>WYŻEJ ŚREDNI</v>
      </c>
    </row>
    <row r="24" spans="1:2" ht="14.25">
      <c r="A24" s="45" t="str">
        <f>'ANAL_UCZ_J ANG'!I25</f>
        <v>4</v>
      </c>
      <c r="B24" s="45" t="str">
        <f>'ANAL_UCZ_J ANG'!J25</f>
        <v>NIŻEJ ŚREDNI</v>
      </c>
    </row>
    <row r="25" spans="1:2" ht="14.25">
      <c r="A25" s="45" t="str">
        <f>'ANAL_UCZ_J ANG'!I26</f>
        <v>3</v>
      </c>
      <c r="B25" s="45" t="str">
        <f>'ANAL_UCZ_J ANG'!J26</f>
        <v>NISKI</v>
      </c>
    </row>
    <row r="26" spans="1:2" ht="14.25">
      <c r="A26" s="45" t="str">
        <f>'ANAL_UCZ_J ANG'!I27</f>
        <v>9</v>
      </c>
      <c r="B26" s="45" t="str">
        <f>'ANAL_UCZ_J ANG'!J27</f>
        <v>NAJWYŻSZY</v>
      </c>
    </row>
    <row r="27" spans="1:2" ht="14.25">
      <c r="A27" s="45" t="str">
        <f>'ANAL_UCZ_J ANG'!I28</f>
        <v>7</v>
      </c>
      <c r="B27" s="45" t="str">
        <f>'ANAL_UCZ_J ANG'!J28</f>
        <v>WYSOKI</v>
      </c>
    </row>
    <row r="28" spans="1:2" ht="14.25">
      <c r="A28" s="45" t="str">
        <f>'ANAL_UCZ_J ANG'!I29</f>
        <v>6</v>
      </c>
      <c r="B28" s="45" t="str">
        <f>'ANAL_UCZ_J ANG'!J29</f>
        <v>WYŻEJ ŚREDNI</v>
      </c>
    </row>
    <row r="29" spans="1:2" ht="14.25">
      <c r="A29" s="45" t="str">
        <f>'ANAL_UCZ_J ANG'!I30</f>
        <v>9</v>
      </c>
      <c r="B29" s="45" t="str">
        <f>'ANAL_UCZ_J ANG'!J30</f>
        <v>NAJWYŻSZY</v>
      </c>
    </row>
    <row r="30" spans="1:2" ht="14.25">
      <c r="A30" s="45" t="str">
        <f>'ANAL_UCZ_J ANG'!I31</f>
        <v>5</v>
      </c>
      <c r="B30" s="45" t="str">
        <f>'ANAL_UCZ_J ANG'!J31</f>
        <v>ŚREDNI</v>
      </c>
    </row>
    <row r="31" spans="1:2" ht="14.25">
      <c r="A31" s="45" t="str">
        <f>'ANAL_UCZ_J ANG'!I32</f>
        <v>5</v>
      </c>
      <c r="B31" s="45" t="str">
        <f>'ANAL_UCZ_J ANG'!J32</f>
        <v>ŚREDNI</v>
      </c>
    </row>
    <row r="32" spans="1:2" ht="14.25">
      <c r="A32" s="45" t="str">
        <f>'ANAL_UCZ_J ANG'!I33</f>
        <v>9</v>
      </c>
      <c r="B32" s="45" t="str">
        <f>'ANAL_UCZ_J ANG'!J33</f>
        <v>NAJWYŻSZY</v>
      </c>
    </row>
    <row r="33" spans="1:2" ht="14.25">
      <c r="A33" s="45" t="str">
        <f>'ANAL_UCZ_J ANG'!I34</f>
        <v>2</v>
      </c>
      <c r="B33" s="45" t="str">
        <f>'ANAL_UCZ_J ANG'!J34</f>
        <v>BARDZO NISKI</v>
      </c>
    </row>
    <row r="34" spans="1:2" ht="14.25">
      <c r="A34" s="45" t="str">
        <f>'ANAL_UCZ_J ANG'!I35</f>
        <v>4</v>
      </c>
      <c r="B34" s="45" t="str">
        <f>'ANAL_UCZ_J ANG'!J35</f>
        <v>NIŻEJ ŚREDNI</v>
      </c>
    </row>
    <row r="35" spans="1:2" ht="14.25">
      <c r="A35" s="45" t="str">
        <f>'ANAL_UCZ_J ANG'!I36</f>
        <v>9</v>
      </c>
      <c r="B35" s="45" t="str">
        <f>'ANAL_UCZ_J ANG'!J36</f>
        <v>NAJWYŻSZY</v>
      </c>
    </row>
    <row r="36" spans="1:2" ht="14.25">
      <c r="A36" s="45" t="str">
        <f>'ANAL_UCZ_J ANG'!I37</f>
        <v>9</v>
      </c>
      <c r="B36" s="45" t="str">
        <f>'ANAL_UCZ_J ANG'!J37</f>
        <v>NAJWYŻSZY</v>
      </c>
    </row>
    <row r="37" spans="1:2" ht="14.25">
      <c r="A37" s="45" t="str">
        <f>'ANAL_UCZ_J ANG'!I38</f>
        <v>5</v>
      </c>
      <c r="B37" s="45" t="str">
        <f>'ANAL_UCZ_J ANG'!J38</f>
        <v>ŚREDNI</v>
      </c>
    </row>
    <row r="38" spans="1:2" ht="14.25">
      <c r="A38" s="45" t="str">
        <f>'ANAL_UCZ_J ANG'!I39</f>
        <v>5</v>
      </c>
      <c r="B38" s="45" t="str">
        <f>'ANAL_UCZ_J ANG'!J39</f>
        <v>ŚREDNI</v>
      </c>
    </row>
    <row r="39" spans="1:2" ht="14.25">
      <c r="A39" s="45" t="str">
        <f>'ANAL_UCZ_J ANG'!I40</f>
        <v>1</v>
      </c>
      <c r="B39" s="45" t="str">
        <f>'ANAL_UCZ_J ANG'!J40</f>
        <v>NAJNIŻSZY</v>
      </c>
    </row>
    <row r="40" spans="1:2" ht="14.25">
      <c r="A40" s="45" t="str">
        <f>'ANAL_UCZ_J ANG'!I41</f>
        <v>5</v>
      </c>
      <c r="B40" s="45" t="str">
        <f>'ANAL_UCZ_J ANG'!J41</f>
        <v>ŚREDNI</v>
      </c>
    </row>
    <row r="41" spans="1:2" ht="14.25">
      <c r="A41" s="45" t="str">
        <f>'ANAL_UCZ_J ANG'!I42</f>
        <v>2</v>
      </c>
      <c r="B41" s="45" t="str">
        <f>'ANAL_UCZ_J ANG'!J42</f>
        <v>BARDZO NISKI</v>
      </c>
    </row>
    <row r="42" spans="1:2" ht="14.25">
      <c r="A42" s="45" t="str">
        <f>'ANAL_UCZ_J ANG'!I43</f>
        <v>4</v>
      </c>
      <c r="B42" s="45" t="str">
        <f>'ANAL_UCZ_J ANG'!J43</f>
        <v>NIŻEJ ŚREDNI</v>
      </c>
    </row>
    <row r="43" spans="1:2" ht="14.25">
      <c r="A43" s="45" t="str">
        <f>'ANAL_UCZ_J ANG'!I44</f>
        <v>6</v>
      </c>
      <c r="B43" s="45" t="str">
        <f>'ANAL_UCZ_J ANG'!J44</f>
        <v>WYŻEJ ŚREDNI</v>
      </c>
    </row>
    <row r="44" spans="1:2" ht="14.25">
      <c r="A44" s="45" t="str">
        <f>'ANAL_UCZ_J ANG'!I45</f>
        <v>2</v>
      </c>
      <c r="B44" s="45" t="str">
        <f>'ANAL_UCZ_J ANG'!J45</f>
        <v>BARDZO NISKI</v>
      </c>
    </row>
    <row r="45" spans="1:2" ht="14.25">
      <c r="A45" s="45" t="str">
        <f>'ANAL_UCZ_J ANG'!I46</f>
        <v>6</v>
      </c>
      <c r="B45" s="45" t="str">
        <f>'ANAL_UCZ_J ANG'!J46</f>
        <v>WYŻEJ ŚREDNI</v>
      </c>
    </row>
    <row r="46" spans="1:2" ht="14.25">
      <c r="A46" s="45" t="str">
        <f>'ANAL_UCZ_J ANG'!I47</f>
        <v>6</v>
      </c>
      <c r="B46" s="45" t="str">
        <f>'ANAL_UCZ_J ANG'!J47</f>
        <v>WYŻEJ ŚREDNI</v>
      </c>
    </row>
    <row r="47" spans="1:2" ht="14.25">
      <c r="A47" s="45" t="str">
        <f>'ANAL_UCZ_J ANG'!I48</f>
        <v>2</v>
      </c>
      <c r="B47" s="45" t="str">
        <f>'ANAL_UCZ_J ANG'!J48</f>
        <v>BARDZO NISKI</v>
      </c>
    </row>
    <row r="48" spans="1:2" ht="14.25">
      <c r="A48" s="45" t="str">
        <f>'ANAL_UCZ_J ANG'!I49</f>
        <v>6</v>
      </c>
      <c r="B48" s="45" t="str">
        <f>'ANAL_UCZ_J ANG'!J49</f>
        <v>WYŻEJ ŚREDNI</v>
      </c>
    </row>
    <row r="49" spans="1:2" ht="14.25">
      <c r="A49" s="45" t="str">
        <f>'ANAL_UCZ_J ANG'!I50</f>
        <v>6</v>
      </c>
      <c r="B49" s="45" t="str">
        <f>'ANAL_UCZ_J ANG'!J50</f>
        <v>WYŻEJ ŚREDNI</v>
      </c>
    </row>
    <row r="50" spans="1:2" ht="14.25">
      <c r="A50" s="45" t="str">
        <f>'ANAL_UCZ_J ANG'!I51</f>
        <v>7</v>
      </c>
      <c r="B50" s="45" t="str">
        <f>'ANAL_UCZ_J ANG'!J51</f>
        <v>WYSOKI</v>
      </c>
    </row>
    <row r="51" spans="1:2" ht="14.25">
      <c r="A51" s="45" t="str">
        <f>'ANAL_UCZ_J ANG'!I52</f>
        <v>6</v>
      </c>
      <c r="B51" s="45" t="str">
        <f>'ANAL_UCZ_J ANG'!J52</f>
        <v>WYŻEJ ŚREDNI</v>
      </c>
    </row>
    <row r="52" spans="1:2" ht="14.25">
      <c r="A52" s="45" t="str">
        <f>'ANAL_UCZ_J ANG'!I53</f>
        <v>5</v>
      </c>
      <c r="B52" s="45" t="str">
        <f>'ANAL_UCZ_J ANG'!J53</f>
        <v>ŚREDNI</v>
      </c>
    </row>
    <row r="53" spans="1:2" ht="14.25">
      <c r="A53" s="45" t="str">
        <f>'ANAL_UCZ_J ANG'!I54</f>
        <v>5</v>
      </c>
      <c r="B53" s="45" t="str">
        <f>'ANAL_UCZ_J ANG'!J54</f>
        <v>ŚREDNI</v>
      </c>
    </row>
    <row r="54" spans="1:2" ht="14.25">
      <c r="A54" s="45" t="str">
        <f>'ANAL_UCZ_J ANG'!I55</f>
        <v>7</v>
      </c>
      <c r="B54" s="45" t="str">
        <f>'ANAL_UCZ_J ANG'!J55</f>
        <v>WYSOKI</v>
      </c>
    </row>
    <row r="55" spans="1:2" ht="14.25">
      <c r="A55" s="45" t="str">
        <f>'ANAL_UCZ_J ANG'!I56</f>
        <v>5</v>
      </c>
      <c r="B55" s="45" t="str">
        <f>'ANAL_UCZ_J ANG'!J56</f>
        <v>ŚREDNI</v>
      </c>
    </row>
    <row r="56" spans="1:2" ht="14.25">
      <c r="A56" s="45" t="str">
        <f>'ANAL_UCZ_J ANG'!I57</f>
        <v>2</v>
      </c>
      <c r="B56" s="45" t="str">
        <f>'ANAL_UCZ_J ANG'!J57</f>
        <v>BARDZO NISKI</v>
      </c>
    </row>
    <row r="57" spans="1:2" ht="14.25">
      <c r="A57" s="45" t="str">
        <f>'ANAL_UCZ_J ANG'!I58</f>
        <v>9</v>
      </c>
      <c r="B57" s="45" t="str">
        <f>'ANAL_UCZ_J ANG'!J58</f>
        <v>NAJWYŻSZY</v>
      </c>
    </row>
    <row r="58" spans="1:2" ht="14.25">
      <c r="A58" s="45" t="str">
        <f>'ANAL_UCZ_J ANG'!I59</f>
        <v>9</v>
      </c>
      <c r="B58" s="45" t="str">
        <f>'ANAL_UCZ_J ANG'!J59</f>
        <v>NAJWYŻSZY</v>
      </c>
    </row>
    <row r="59" spans="1:2" ht="14.25">
      <c r="A59" s="45" t="str">
        <f>'ANAL_UCZ_J ANG'!I60</f>
        <v>2</v>
      </c>
      <c r="B59" s="45" t="str">
        <f>'ANAL_UCZ_J ANG'!J60</f>
        <v>BARDZO NISKI</v>
      </c>
    </row>
    <row r="60" spans="1:2" ht="14.25">
      <c r="A60" s="45" t="str">
        <f>'ANAL_UCZ_J ANG'!I61</f>
        <v>9</v>
      </c>
      <c r="B60" s="45" t="str">
        <f>'ANAL_UCZ_J ANG'!J61</f>
        <v>NAJWYŻSZY</v>
      </c>
    </row>
    <row r="61" spans="1:2" ht="14.25">
      <c r="A61" s="45" t="str">
        <f>'ANAL_UCZ_J ANG'!I62</f>
        <v>7</v>
      </c>
      <c r="B61" s="45" t="str">
        <f>'ANAL_UCZ_J ANG'!J62</f>
        <v>WYSOKI</v>
      </c>
    </row>
    <row r="62" spans="1:2" ht="14.25">
      <c r="A62" s="45" t="str">
        <f>'ANAL_UCZ_J ANG'!I63</f>
        <v>7</v>
      </c>
      <c r="B62" s="45" t="str">
        <f>'ANAL_UCZ_J ANG'!J63</f>
        <v>WYSOKI</v>
      </c>
    </row>
    <row r="63" spans="1:2" ht="14.25">
      <c r="A63" s="45" t="str">
        <f>'ANAL_UCZ_J ANG'!I64</f>
        <v>9</v>
      </c>
      <c r="B63" s="45" t="str">
        <f>'ANAL_UCZ_J ANG'!J64</f>
        <v>NAJWYŻSZY</v>
      </c>
    </row>
    <row r="64" spans="1:2" ht="14.25">
      <c r="A64" s="45" t="str">
        <f>'ANAL_UCZ_J ANG'!I65</f>
        <v>7</v>
      </c>
      <c r="B64" s="45" t="str">
        <f>'ANAL_UCZ_J ANG'!J65</f>
        <v>WYSOKI</v>
      </c>
    </row>
    <row r="65" spans="1:2" ht="14.25">
      <c r="A65" s="45" t="str">
        <f>'ANAL_UCZ_J ANG'!I66</f>
        <v>5</v>
      </c>
      <c r="B65" s="45" t="str">
        <f>'ANAL_UCZ_J ANG'!J66</f>
        <v>ŚREDNI</v>
      </c>
    </row>
    <row r="66" spans="1:2" ht="14.25">
      <c r="A66" s="45" t="str">
        <f>'ANAL_UCZ_J ANG'!I67</f>
        <v>2</v>
      </c>
      <c r="B66" s="45" t="str">
        <f>'ANAL_UCZ_J ANG'!J67</f>
        <v>BARDZO NISKI</v>
      </c>
    </row>
    <row r="67" spans="1:2" ht="14.25">
      <c r="A67" s="45" t="str">
        <f>'ANAL_UCZ_J ANG'!I68</f>
        <v>2</v>
      </c>
      <c r="B67" s="45" t="str">
        <f>'ANAL_UCZ_J ANG'!J68</f>
        <v>BARDZO NISKI</v>
      </c>
    </row>
    <row r="68" spans="1:2" ht="14.25">
      <c r="A68" s="45" t="str">
        <f>'ANAL_UCZ_J ANG'!I69</f>
        <v>2</v>
      </c>
      <c r="B68" s="45" t="str">
        <f>'ANAL_UCZ_J ANG'!J69</f>
        <v>BARDZO NISKI</v>
      </c>
    </row>
    <row r="69" spans="1:2" ht="14.25">
      <c r="A69" s="45" t="str">
        <f>'ANAL_UCZ_J ANG'!I70</f>
        <v>7</v>
      </c>
      <c r="B69" s="45" t="str">
        <f>'ANAL_UCZ_J ANG'!J70</f>
        <v>WYSOKI</v>
      </c>
    </row>
    <row r="70" spans="1:2" ht="14.25">
      <c r="A70" s="45" t="str">
        <f>'ANAL_UCZ_J ANG'!I71</f>
        <v>4</v>
      </c>
      <c r="B70" s="45" t="str">
        <f>'ANAL_UCZ_J ANG'!J71</f>
        <v>NIŻEJ ŚREDNI</v>
      </c>
    </row>
    <row r="71" spans="1:2" ht="14.25">
      <c r="A71" s="45" t="str">
        <f>'ANAL_UCZ_J ANG'!I72</f>
        <v>5</v>
      </c>
      <c r="B71" s="45" t="str">
        <f>'ANAL_UCZ_J ANG'!J72</f>
        <v>ŚREDNI</v>
      </c>
    </row>
    <row r="72" spans="1:2" ht="14.25">
      <c r="A72" s="45" t="str">
        <f>'ANAL_UCZ_J ANG'!I73</f>
        <v>9</v>
      </c>
      <c r="B72" s="45" t="str">
        <f>'ANAL_UCZ_J ANG'!J73</f>
        <v>NAJWYŻSZY</v>
      </c>
    </row>
    <row r="73" spans="1:2" ht="14.25">
      <c r="A73" s="45" t="str">
        <f>'ANAL_UCZ_J ANG'!I74</f>
        <v>6</v>
      </c>
      <c r="B73" s="45" t="str">
        <f>'ANAL_UCZ_J ANG'!J74</f>
        <v>WYŻEJ ŚREDNI</v>
      </c>
    </row>
    <row r="74" spans="1:2" ht="14.25">
      <c r="A74" s="45"/>
      <c r="B74" s="45"/>
    </row>
    <row r="75" spans="1:2" ht="14.25">
      <c r="A75" s="45"/>
      <c r="B75" s="4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 nr 8</dc:creator>
  <cp:keywords/>
  <dc:description/>
  <cp:lastModifiedBy>oem</cp:lastModifiedBy>
  <dcterms:created xsi:type="dcterms:W3CDTF">2015-05-29T10:45:53Z</dcterms:created>
  <dcterms:modified xsi:type="dcterms:W3CDTF">2016-09-29T11:54:23Z</dcterms:modified>
  <cp:category/>
  <cp:version/>
  <cp:contentType/>
  <cp:contentStatus/>
</cp:coreProperties>
</file>